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egy\Desktop\EGYSÉGESBE\2022.09.07\Új mappa\2022. évi KÖLTSÉGVETÉSI RENDELET\Egységes rendelet\2022.08.27-től\"/>
    </mc:Choice>
  </mc:AlternateContent>
  <xr:revisionPtr revIDLastSave="0" documentId="13_ncr:1_{77F3B49A-34F8-49DC-A2A6-1BFE20DB617A}" xr6:coauthVersionLast="47" xr6:coauthVersionMax="47" xr10:uidLastSave="{00000000-0000-0000-0000-000000000000}"/>
  <bookViews>
    <workbookView xWindow="-108" yWindow="-108" windowWidth="23256" windowHeight="12576" tabRatio="466" xr2:uid="{00000000-000D-0000-FFFF-FFFF00000000}"/>
  </bookViews>
  <sheets>
    <sheet name="Bevételek" sheetId="3" r:id="rId1"/>
  </sheets>
  <definedNames>
    <definedName name="_xlnm.Print_Titles" localSheetId="0">Bevételek!$3:$10</definedName>
    <definedName name="_xlnm.Print_Area" localSheetId="0">Bevételek!$A$1:$AA$100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" i="3" l="1"/>
  <c r="Z12" i="3" l="1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9" i="3" s="1"/>
  <c r="Z11" i="3"/>
  <c r="V15" i="3"/>
  <c r="V31" i="3"/>
  <c r="V35" i="3"/>
  <c r="V36" i="3"/>
  <c r="V40" i="3"/>
  <c r="V41" i="3"/>
  <c r="V47" i="3"/>
  <c r="V52" i="3"/>
  <c r="V56" i="3"/>
  <c r="V57" i="3"/>
  <c r="V61" i="3"/>
  <c r="V68" i="3"/>
  <c r="V72" i="3"/>
  <c r="V73" i="3"/>
  <c r="V77" i="3"/>
  <c r="V88" i="3"/>
  <c r="V89" i="3"/>
  <c r="V93" i="3"/>
  <c r="T14" i="3"/>
  <c r="V14" i="3" s="1"/>
  <c r="T15" i="3"/>
  <c r="T16" i="3"/>
  <c r="V16" i="3" s="1"/>
  <c r="T17" i="3"/>
  <c r="V17" i="3" s="1"/>
  <c r="T18" i="3"/>
  <c r="V18" i="3" s="1"/>
  <c r="T19" i="3"/>
  <c r="V19" i="3" s="1"/>
  <c r="T20" i="3"/>
  <c r="V20" i="3" s="1"/>
  <c r="T21" i="3"/>
  <c r="V21" i="3" s="1"/>
  <c r="T22" i="3"/>
  <c r="V22" i="3" s="1"/>
  <c r="T23" i="3"/>
  <c r="V23" i="3" s="1"/>
  <c r="T24" i="3"/>
  <c r="V24" i="3" s="1"/>
  <c r="T28" i="3"/>
  <c r="V28" i="3" s="1"/>
  <c r="T30" i="3"/>
  <c r="V30" i="3" s="1"/>
  <c r="T31" i="3"/>
  <c r="T32" i="3"/>
  <c r="V32" i="3" s="1"/>
  <c r="T33" i="3"/>
  <c r="V33" i="3" s="1"/>
  <c r="T35" i="3"/>
  <c r="T36" i="3"/>
  <c r="T37" i="3"/>
  <c r="V37" i="3" s="1"/>
  <c r="T38" i="3"/>
  <c r="V38" i="3" s="1"/>
  <c r="T39" i="3"/>
  <c r="V39" i="3" s="1"/>
  <c r="T40" i="3"/>
  <c r="T41" i="3"/>
  <c r="T42" i="3"/>
  <c r="V42" i="3" s="1"/>
  <c r="T43" i="3"/>
  <c r="V43" i="3" s="1"/>
  <c r="T44" i="3"/>
  <c r="V44" i="3" s="1"/>
  <c r="T46" i="3"/>
  <c r="V46" i="3" s="1"/>
  <c r="T47" i="3"/>
  <c r="T48" i="3"/>
  <c r="V48" i="3" s="1"/>
  <c r="T49" i="3"/>
  <c r="V49" i="3" s="1"/>
  <c r="T51" i="3"/>
  <c r="V51" i="3" s="1"/>
  <c r="T52" i="3"/>
  <c r="T53" i="3"/>
  <c r="V53" i="3" s="1"/>
  <c r="T54" i="3"/>
  <c r="V54" i="3" s="1"/>
  <c r="T55" i="3"/>
  <c r="V55" i="3" s="1"/>
  <c r="T56" i="3"/>
  <c r="T57" i="3"/>
  <c r="T58" i="3"/>
  <c r="V58" i="3" s="1"/>
  <c r="T59" i="3"/>
  <c r="V59" i="3" s="1"/>
  <c r="T60" i="3"/>
  <c r="V60" i="3" s="1"/>
  <c r="T61" i="3"/>
  <c r="T62" i="3"/>
  <c r="V62" i="3" s="1"/>
  <c r="T64" i="3"/>
  <c r="V64" i="3" s="1"/>
  <c r="T65" i="3"/>
  <c r="V65" i="3" s="1"/>
  <c r="T66" i="3"/>
  <c r="V66" i="3" s="1"/>
  <c r="T68" i="3"/>
  <c r="T69" i="3"/>
  <c r="V69" i="3" s="1"/>
  <c r="T70" i="3"/>
  <c r="V70" i="3" s="1"/>
  <c r="T71" i="3"/>
  <c r="V71" i="3" s="1"/>
  <c r="T72" i="3"/>
  <c r="T73" i="3"/>
  <c r="T75" i="3"/>
  <c r="V75" i="3" s="1"/>
  <c r="T76" i="3"/>
  <c r="V76" i="3" s="1"/>
  <c r="T77" i="3"/>
  <c r="T78" i="3"/>
  <c r="V78" i="3" s="1"/>
  <c r="T79" i="3"/>
  <c r="V79" i="3" s="1"/>
  <c r="T81" i="3"/>
  <c r="V81" i="3" s="1"/>
  <c r="T82" i="3"/>
  <c r="V82" i="3" s="1"/>
  <c r="T83" i="3"/>
  <c r="V83" i="3" s="1"/>
  <c r="T86" i="3"/>
  <c r="V86" i="3" s="1"/>
  <c r="T87" i="3"/>
  <c r="V87" i="3" s="1"/>
  <c r="T88" i="3"/>
  <c r="T89" i="3"/>
  <c r="T90" i="3"/>
  <c r="V90" i="3" s="1"/>
  <c r="T91" i="3"/>
  <c r="V91" i="3" s="1"/>
  <c r="T93" i="3"/>
  <c r="T94" i="3"/>
  <c r="V94" i="3" s="1"/>
  <c r="T95" i="3"/>
  <c r="V95" i="3" s="1"/>
  <c r="T96" i="3"/>
  <c r="V96" i="3" s="1"/>
  <c r="T98" i="3"/>
  <c r="V98" i="3" s="1"/>
  <c r="Q12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1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6" i="3"/>
  <c r="Q87" i="3"/>
  <c r="Q88" i="3"/>
  <c r="Q89" i="3"/>
  <c r="Q90" i="3"/>
  <c r="Q91" i="3"/>
  <c r="Q92" i="3"/>
  <c r="Q93" i="3"/>
  <c r="Q94" i="3"/>
  <c r="Q95" i="3"/>
  <c r="Q96" i="3"/>
  <c r="L13" i="3"/>
  <c r="L14" i="3"/>
  <c r="L15" i="3"/>
  <c r="L16" i="3"/>
  <c r="L17" i="3"/>
  <c r="L18" i="3"/>
  <c r="L19" i="3"/>
  <c r="L20" i="3"/>
  <c r="L21" i="3"/>
  <c r="L22" i="3"/>
  <c r="L23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6" i="3"/>
  <c r="L87" i="3"/>
  <c r="L88" i="3"/>
  <c r="L89" i="3"/>
  <c r="L90" i="3"/>
  <c r="L91" i="3"/>
  <c r="L92" i="3"/>
  <c r="L93" i="3"/>
  <c r="L94" i="3"/>
  <c r="L95" i="3"/>
  <c r="L96" i="3"/>
  <c r="X69" i="3" l="1"/>
  <c r="X68" i="3"/>
  <c r="X87" i="3" l="1"/>
  <c r="X88" i="3"/>
  <c r="X89" i="3"/>
  <c r="X90" i="3"/>
  <c r="X91" i="3"/>
  <c r="X92" i="3"/>
  <c r="X93" i="3"/>
  <c r="X94" i="3"/>
  <c r="X95" i="3"/>
  <c r="X96" i="3"/>
  <c r="X86" i="3"/>
  <c r="O53" i="3"/>
  <c r="Q53" i="3" s="1"/>
  <c r="O54" i="3"/>
  <c r="Q54" i="3" s="1"/>
  <c r="O55" i="3"/>
  <c r="Q55" i="3" s="1"/>
  <c r="O56" i="3"/>
  <c r="Q56" i="3" s="1"/>
  <c r="O57" i="3"/>
  <c r="Q57" i="3" s="1"/>
  <c r="O58" i="3"/>
  <c r="Q58" i="3" s="1"/>
  <c r="O59" i="3"/>
  <c r="Q59" i="3" s="1"/>
  <c r="O60" i="3"/>
  <c r="Q60" i="3" s="1"/>
  <c r="O61" i="3"/>
  <c r="Q61" i="3" s="1"/>
  <c r="O62" i="3"/>
  <c r="Q62" i="3" s="1"/>
  <c r="O64" i="3"/>
  <c r="Q64" i="3" s="1"/>
  <c r="O65" i="3"/>
  <c r="Q65" i="3" s="1"/>
  <c r="O66" i="3"/>
  <c r="Q66" i="3" s="1"/>
  <c r="O52" i="3"/>
  <c r="Q52" i="3" s="1"/>
  <c r="X24" i="3"/>
  <c r="X14" i="3"/>
  <c r="X15" i="3"/>
  <c r="X16" i="3"/>
  <c r="X17" i="3"/>
  <c r="X18" i="3"/>
  <c r="X19" i="3"/>
  <c r="X20" i="3"/>
  <c r="X21" i="3"/>
  <c r="X22" i="3"/>
  <c r="X23" i="3"/>
  <c r="X13" i="3"/>
  <c r="X11" i="3"/>
  <c r="S84" i="3"/>
  <c r="S97" i="3" s="1"/>
  <c r="S50" i="3"/>
  <c r="S12" i="3"/>
  <c r="J98" i="3"/>
  <c r="L98" i="3" s="1"/>
  <c r="I99" i="3"/>
  <c r="I84" i="3"/>
  <c r="J24" i="3"/>
  <c r="L24" i="3" s="1"/>
  <c r="O98" i="3"/>
  <c r="Q98" i="3" s="1"/>
  <c r="O85" i="3"/>
  <c r="Q85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13" i="3"/>
  <c r="Q13" i="3" s="1"/>
  <c r="X12" i="3" l="1"/>
  <c r="X84" i="3"/>
  <c r="S99" i="3"/>
  <c r="X97" i="3"/>
  <c r="W93" i="3"/>
  <c r="Y93" i="3" s="1"/>
  <c r="AA93" i="3" s="1"/>
  <c r="R92" i="3"/>
  <c r="T92" i="3" s="1"/>
  <c r="V92" i="3" s="1"/>
  <c r="W95" i="3"/>
  <c r="Y95" i="3" s="1"/>
  <c r="AA95" i="3" s="1"/>
  <c r="X99" i="3" l="1"/>
  <c r="R45" i="3"/>
  <c r="T45" i="3" s="1"/>
  <c r="V45" i="3" s="1"/>
  <c r="H85" i="3" l="1"/>
  <c r="J85" i="3" s="1"/>
  <c r="L85" i="3" s="1"/>
  <c r="M80" i="3" l="1"/>
  <c r="R80" i="3"/>
  <c r="T80" i="3" s="1"/>
  <c r="V80" i="3" s="1"/>
  <c r="M74" i="3"/>
  <c r="R74" i="3"/>
  <c r="T74" i="3" s="1"/>
  <c r="V74" i="3" s="1"/>
  <c r="M63" i="3"/>
  <c r="O63" i="3" s="1"/>
  <c r="Q63" i="3" s="1"/>
  <c r="R63" i="3"/>
  <c r="T63" i="3" s="1"/>
  <c r="V63" i="3" s="1"/>
  <c r="M50" i="3"/>
  <c r="O50" i="3" s="1"/>
  <c r="Q50" i="3" s="1"/>
  <c r="H50" i="3"/>
  <c r="R50" i="3" l="1"/>
  <c r="T50" i="3" s="1"/>
  <c r="V50" i="3" s="1"/>
  <c r="R13" i="3"/>
  <c r="T13" i="3" s="1"/>
  <c r="V13" i="3" s="1"/>
  <c r="R27" i="3"/>
  <c r="T27" i="3" s="1"/>
  <c r="V27" i="3" s="1"/>
  <c r="R29" i="3"/>
  <c r="T29" i="3" s="1"/>
  <c r="V29" i="3" s="1"/>
  <c r="R34" i="3"/>
  <c r="T34" i="3" s="1"/>
  <c r="V34" i="3" s="1"/>
  <c r="R67" i="3"/>
  <c r="T67" i="3" s="1"/>
  <c r="V67" i="3" s="1"/>
  <c r="R85" i="3"/>
  <c r="T85" i="3" s="1"/>
  <c r="V85" i="3" s="1"/>
  <c r="R12" i="3" l="1"/>
  <c r="T12" i="3" s="1"/>
  <c r="V12" i="3" s="1"/>
  <c r="R26" i="3"/>
  <c r="T26" i="3" s="1"/>
  <c r="V26" i="3" s="1"/>
  <c r="R25" i="3" l="1"/>
  <c r="T25" i="3" s="1"/>
  <c r="V25" i="3" s="1"/>
  <c r="R11" i="3" l="1"/>
  <c r="T11" i="3" s="1"/>
  <c r="V11" i="3" s="1"/>
  <c r="W98" i="3"/>
  <c r="Y98" i="3" s="1"/>
  <c r="AA98" i="3" s="1"/>
  <c r="R84" i="3" l="1"/>
  <c r="W14" i="3"/>
  <c r="Y14" i="3" s="1"/>
  <c r="AA14" i="3" s="1"/>
  <c r="W15" i="3"/>
  <c r="Y15" i="3" s="1"/>
  <c r="AA15" i="3" s="1"/>
  <c r="W16" i="3"/>
  <c r="Y16" i="3" s="1"/>
  <c r="AA16" i="3" s="1"/>
  <c r="W17" i="3"/>
  <c r="Y17" i="3" s="1"/>
  <c r="AA17" i="3" s="1"/>
  <c r="W18" i="3"/>
  <c r="Y18" i="3" s="1"/>
  <c r="AA18" i="3" s="1"/>
  <c r="W19" i="3"/>
  <c r="Y19" i="3" s="1"/>
  <c r="AA19" i="3" s="1"/>
  <c r="W20" i="3"/>
  <c r="Y20" i="3" s="1"/>
  <c r="AA20" i="3" s="1"/>
  <c r="W21" i="3"/>
  <c r="Y21" i="3" s="1"/>
  <c r="AA21" i="3" s="1"/>
  <c r="W22" i="3"/>
  <c r="Y22" i="3" s="1"/>
  <c r="AA22" i="3" s="1"/>
  <c r="W23" i="3"/>
  <c r="Y23" i="3" s="1"/>
  <c r="AA23" i="3" s="1"/>
  <c r="W27" i="3"/>
  <c r="Y27" i="3" s="1"/>
  <c r="AA27" i="3" s="1"/>
  <c r="W28" i="3"/>
  <c r="Y28" i="3" s="1"/>
  <c r="AA28" i="3" s="1"/>
  <c r="W30" i="3"/>
  <c r="Y30" i="3" s="1"/>
  <c r="AA30" i="3" s="1"/>
  <c r="W31" i="3"/>
  <c r="Y31" i="3" s="1"/>
  <c r="AA31" i="3" s="1"/>
  <c r="W32" i="3"/>
  <c r="Y32" i="3" s="1"/>
  <c r="AA32" i="3" s="1"/>
  <c r="W33" i="3"/>
  <c r="Y33" i="3" s="1"/>
  <c r="AA33" i="3" s="1"/>
  <c r="W35" i="3"/>
  <c r="Y35" i="3" s="1"/>
  <c r="AA35" i="3" s="1"/>
  <c r="W36" i="3"/>
  <c r="Y36" i="3" s="1"/>
  <c r="AA36" i="3" s="1"/>
  <c r="W37" i="3"/>
  <c r="Y37" i="3" s="1"/>
  <c r="AA37" i="3" s="1"/>
  <c r="W38" i="3"/>
  <c r="Y38" i="3" s="1"/>
  <c r="AA38" i="3" s="1"/>
  <c r="W39" i="3"/>
  <c r="Y39" i="3" s="1"/>
  <c r="AA39" i="3" s="1"/>
  <c r="W40" i="3"/>
  <c r="Y40" i="3" s="1"/>
  <c r="AA40" i="3" s="1"/>
  <c r="W41" i="3"/>
  <c r="Y41" i="3" s="1"/>
  <c r="AA41" i="3" s="1"/>
  <c r="W42" i="3"/>
  <c r="Y42" i="3" s="1"/>
  <c r="AA42" i="3" s="1"/>
  <c r="W43" i="3"/>
  <c r="Y43" i="3" s="1"/>
  <c r="AA43" i="3" s="1"/>
  <c r="W44" i="3"/>
  <c r="Y44" i="3" s="1"/>
  <c r="AA44" i="3" s="1"/>
  <c r="W45" i="3"/>
  <c r="Y45" i="3" s="1"/>
  <c r="AA45" i="3" s="1"/>
  <c r="W46" i="3"/>
  <c r="Y46" i="3" s="1"/>
  <c r="AA46" i="3" s="1"/>
  <c r="W47" i="3"/>
  <c r="Y47" i="3" s="1"/>
  <c r="AA47" i="3" s="1"/>
  <c r="W48" i="3"/>
  <c r="Y48" i="3" s="1"/>
  <c r="AA48" i="3" s="1"/>
  <c r="W49" i="3"/>
  <c r="Y49" i="3" s="1"/>
  <c r="AA49" i="3" s="1"/>
  <c r="W51" i="3"/>
  <c r="Y51" i="3" s="1"/>
  <c r="AA51" i="3" s="1"/>
  <c r="W53" i="3"/>
  <c r="Y53" i="3" s="1"/>
  <c r="AA53" i="3" s="1"/>
  <c r="W54" i="3"/>
  <c r="Y54" i="3" s="1"/>
  <c r="AA54" i="3" s="1"/>
  <c r="W55" i="3"/>
  <c r="Y55" i="3" s="1"/>
  <c r="AA55" i="3" s="1"/>
  <c r="W56" i="3"/>
  <c r="Y56" i="3" s="1"/>
  <c r="AA56" i="3" s="1"/>
  <c r="W57" i="3"/>
  <c r="Y57" i="3" s="1"/>
  <c r="AA57" i="3" s="1"/>
  <c r="W58" i="3"/>
  <c r="Y58" i="3" s="1"/>
  <c r="AA58" i="3" s="1"/>
  <c r="W59" i="3"/>
  <c r="Y59" i="3" s="1"/>
  <c r="AA59" i="3" s="1"/>
  <c r="W60" i="3"/>
  <c r="Y60" i="3" s="1"/>
  <c r="AA60" i="3" s="1"/>
  <c r="W61" i="3"/>
  <c r="Y61" i="3" s="1"/>
  <c r="AA61" i="3" s="1"/>
  <c r="W62" i="3"/>
  <c r="Y62" i="3" s="1"/>
  <c r="AA62" i="3" s="1"/>
  <c r="W64" i="3"/>
  <c r="Y64" i="3" s="1"/>
  <c r="AA64" i="3" s="1"/>
  <c r="W65" i="3"/>
  <c r="Y65" i="3" s="1"/>
  <c r="AA65" i="3" s="1"/>
  <c r="W66" i="3"/>
  <c r="Y66" i="3" s="1"/>
  <c r="AA66" i="3" s="1"/>
  <c r="W69" i="3"/>
  <c r="Y69" i="3" s="1"/>
  <c r="AA69" i="3" s="1"/>
  <c r="W70" i="3"/>
  <c r="Y70" i="3" s="1"/>
  <c r="AA70" i="3" s="1"/>
  <c r="W71" i="3"/>
  <c r="Y71" i="3" s="1"/>
  <c r="AA71" i="3" s="1"/>
  <c r="W72" i="3"/>
  <c r="Y72" i="3" s="1"/>
  <c r="AA72" i="3" s="1"/>
  <c r="W73" i="3"/>
  <c r="Y73" i="3" s="1"/>
  <c r="AA73" i="3" s="1"/>
  <c r="W75" i="3"/>
  <c r="Y75" i="3" s="1"/>
  <c r="AA75" i="3" s="1"/>
  <c r="W76" i="3"/>
  <c r="Y76" i="3" s="1"/>
  <c r="AA76" i="3" s="1"/>
  <c r="W77" i="3"/>
  <c r="Y77" i="3" s="1"/>
  <c r="AA77" i="3" s="1"/>
  <c r="W78" i="3"/>
  <c r="Y78" i="3" s="1"/>
  <c r="AA78" i="3" s="1"/>
  <c r="W79" i="3"/>
  <c r="Y79" i="3" s="1"/>
  <c r="AA79" i="3" s="1"/>
  <c r="W81" i="3"/>
  <c r="Y81" i="3" s="1"/>
  <c r="AA81" i="3" s="1"/>
  <c r="W82" i="3"/>
  <c r="Y82" i="3" s="1"/>
  <c r="AA82" i="3" s="1"/>
  <c r="W83" i="3"/>
  <c r="Y83" i="3" s="1"/>
  <c r="AA83" i="3" s="1"/>
  <c r="W88" i="3"/>
  <c r="Y88" i="3" s="1"/>
  <c r="AA88" i="3" s="1"/>
  <c r="W89" i="3"/>
  <c r="Y89" i="3" s="1"/>
  <c r="AA89" i="3" s="1"/>
  <c r="W90" i="3"/>
  <c r="Y90" i="3" s="1"/>
  <c r="AA90" i="3" s="1"/>
  <c r="W91" i="3"/>
  <c r="Y91" i="3" s="1"/>
  <c r="AA91" i="3" s="1"/>
  <c r="W96" i="3"/>
  <c r="Y96" i="3" s="1"/>
  <c r="AA96" i="3" s="1"/>
  <c r="W92" i="3"/>
  <c r="Y92" i="3" s="1"/>
  <c r="AA92" i="3" s="1"/>
  <c r="W94" i="3"/>
  <c r="Y94" i="3" s="1"/>
  <c r="AA94" i="3" s="1"/>
  <c r="W52" i="3"/>
  <c r="Y52" i="3" s="1"/>
  <c r="AA52" i="3" s="1"/>
  <c r="W24" i="3"/>
  <c r="Y24" i="3" s="1"/>
  <c r="AA24" i="3" s="1"/>
  <c r="R97" i="3" l="1"/>
  <c r="T84" i="3"/>
  <c r="V84" i="3" s="1"/>
  <c r="W80" i="3"/>
  <c r="Y80" i="3" s="1"/>
  <c r="AA80" i="3" s="1"/>
  <c r="W74" i="3"/>
  <c r="Y74" i="3" s="1"/>
  <c r="AA74" i="3" s="1"/>
  <c r="W63" i="3"/>
  <c r="Y63" i="3" s="1"/>
  <c r="AA63" i="3" s="1"/>
  <c r="R99" i="3" l="1"/>
  <c r="T99" i="3" s="1"/>
  <c r="V99" i="3" s="1"/>
  <c r="T97" i="3"/>
  <c r="V97" i="3" s="1"/>
  <c r="W50" i="3"/>
  <c r="Y50" i="3" s="1"/>
  <c r="AA50" i="3" s="1"/>
  <c r="W29" i="3"/>
  <c r="Y29" i="3" s="1"/>
  <c r="AA29" i="3" s="1"/>
  <c r="H87" i="3"/>
  <c r="H80" i="3"/>
  <c r="H74" i="3"/>
  <c r="H68" i="3"/>
  <c r="H63" i="3"/>
  <c r="H34" i="3"/>
  <c r="H26" i="3"/>
  <c r="H13" i="3"/>
  <c r="H25" i="3" l="1"/>
  <c r="H67" i="3"/>
  <c r="H12" i="3"/>
  <c r="J12" i="3" s="1"/>
  <c r="L12" i="3" s="1"/>
  <c r="M87" i="3"/>
  <c r="M68" i="3"/>
  <c r="M67" i="3" s="1"/>
  <c r="M34" i="3"/>
  <c r="M26" i="3"/>
  <c r="M13" i="3"/>
  <c r="M12" i="3" s="1"/>
  <c r="W12" i="3" s="1"/>
  <c r="Y12" i="3" s="1"/>
  <c r="AA12" i="3" s="1"/>
  <c r="M25" i="3" l="1"/>
  <c r="H11" i="3"/>
  <c r="W68" i="3"/>
  <c r="Y68" i="3" s="1"/>
  <c r="AA68" i="3" s="1"/>
  <c r="W34" i="3"/>
  <c r="Y34" i="3" s="1"/>
  <c r="AA34" i="3" s="1"/>
  <c r="W13" i="3"/>
  <c r="Y13" i="3" s="1"/>
  <c r="AA13" i="3" s="1"/>
  <c r="W26" i="3"/>
  <c r="Y26" i="3" s="1"/>
  <c r="AA26" i="3" s="1"/>
  <c r="W87" i="3"/>
  <c r="Y87" i="3" s="1"/>
  <c r="AA87" i="3" s="1"/>
  <c r="H84" i="3" l="1"/>
  <c r="H97" i="3" s="1"/>
  <c r="J97" i="3" s="1"/>
  <c r="L97" i="3" s="1"/>
  <c r="J11" i="3"/>
  <c r="M11" i="3"/>
  <c r="O11" i="3" s="1"/>
  <c r="Q11" i="3" s="1"/>
  <c r="W25" i="3"/>
  <c r="Y25" i="3" s="1"/>
  <c r="AA25" i="3" s="1"/>
  <c r="W86" i="3"/>
  <c r="Y86" i="3" s="1"/>
  <c r="AA86" i="3" s="1"/>
  <c r="W67" i="3"/>
  <c r="Y67" i="3" s="1"/>
  <c r="AA67" i="3" s="1"/>
  <c r="J84" i="3" l="1"/>
  <c r="L84" i="3" s="1"/>
  <c r="L11" i="3"/>
  <c r="W85" i="3"/>
  <c r="Y85" i="3" s="1"/>
  <c r="AA85" i="3" s="1"/>
  <c r="M84" i="3"/>
  <c r="W11" i="3"/>
  <c r="Y11" i="3" s="1"/>
  <c r="AA11" i="3" s="1"/>
  <c r="H99" i="3"/>
  <c r="J99" i="3" s="1"/>
  <c r="L99" i="3" s="1"/>
  <c r="M97" i="3" l="1"/>
  <c r="O84" i="3"/>
  <c r="Q84" i="3" s="1"/>
  <c r="W84" i="3"/>
  <c r="W97" i="3" l="1"/>
  <c r="Y84" i="3"/>
  <c r="AA84" i="3" s="1"/>
  <c r="M99" i="3"/>
  <c r="O97" i="3"/>
  <c r="Q97" i="3" s="1"/>
  <c r="Y97" i="3" l="1"/>
  <c r="AA97" i="3" s="1"/>
  <c r="AB100" i="3" s="1"/>
  <c r="O99" i="3"/>
  <c r="Q99" i="3" s="1"/>
  <c r="W99" i="3"/>
  <c r="Y99" i="3" s="1"/>
  <c r="AA99" i="3" s="1"/>
</calcChain>
</file>

<file path=xl/sharedStrings.xml><?xml version="1.0" encoding="utf-8"?>
<sst xmlns="http://schemas.openxmlformats.org/spreadsheetml/2006/main" count="136" uniqueCount="106">
  <si>
    <t>Önkormányzat összesen</t>
  </si>
  <si>
    <t>Abony Város Önkormányzata</t>
  </si>
  <si>
    <t>Közhatalmi bevételek</t>
  </si>
  <si>
    <t>Felhalmozási bevételek</t>
  </si>
  <si>
    <t>ebből:</t>
  </si>
  <si>
    <t>Működési bevételek összesen:</t>
  </si>
  <si>
    <t>Működési célú támogatások államháztartáson belülről</t>
  </si>
  <si>
    <t>Önkormányzat működési támogatása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</si>
  <si>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</si>
  <si>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</si>
  <si>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</si>
  <si>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</si>
  <si>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</si>
  <si>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</si>
  <si>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Elvonások és befizetések bevételei</t>
  </si>
  <si>
    <t>Működési célú garancia- és kezességvállalásból származó megtérülések áht-n belülről</t>
  </si>
  <si>
    <t>Működési célú visszatérítendő támogatások, kölcsönök visszatérülése áht-n belülről</t>
  </si>
  <si>
    <t>Működési célú visszatérítendő támogtások, kölcsönök igénybevétele áht-n belülről</t>
  </si>
  <si>
    <t>Egyéb működési célú támogatások bevételei államháztartáson belülről</t>
  </si>
  <si>
    <t>Jövedelemadók</t>
  </si>
  <si>
    <t>Magánszemélyek jövedelemadói</t>
  </si>
  <si>
    <t>Terműföld bérbeadásából származó szem.jöv. adó bevétel</t>
  </si>
  <si>
    <t>Vagyoni típusú adók</t>
  </si>
  <si>
    <t>Építményadó</t>
  </si>
  <si>
    <t>Idegenforgalmi adó épület után</t>
  </si>
  <si>
    <t>Kommunális adó</t>
  </si>
  <si>
    <t>Telekadó</t>
  </si>
  <si>
    <t>Termékek és szolgáltatások adói</t>
  </si>
  <si>
    <t>Értékesítési és forgalmi adók</t>
  </si>
  <si>
    <t>Iparűzési adó állandó jelleggel végzett iparűzési tev.után</t>
  </si>
  <si>
    <t>Iparűzési adó ideiglenes jelleggel végzett iparűzési tev.után</t>
  </si>
  <si>
    <t>Gépjárműadók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</si>
  <si>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</si>
  <si>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</si>
  <si>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</si>
  <si>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</si>
  <si>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</si>
  <si>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</si>
  <si>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</si>
  <si>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Igazgatási szolgáltatási díj</t>
  </si>
  <si>
    <t>Környezetvédelmi bírság</t>
  </si>
  <si>
    <t>Működési bevételek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</si>
  <si>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</si>
  <si>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</si>
  <si>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</si>
  <si>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</si>
  <si>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</si>
  <si>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</si>
  <si>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</si>
  <si>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</si>
  <si>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</si>
  <si>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</si>
  <si>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Működési célú átvett pénzeszközök</t>
  </si>
  <si>
    <t>Működési célú garancia- és kezességvállalásból származó megtérülések áht-n kívülről</t>
  </si>
  <si>
    <t>Működési célú visszatérítendő támogatások, kölcsönök visszatérülése áht-n kívülről</t>
  </si>
  <si>
    <t>Egyéb működési célú átvett pénzeszközök</t>
  </si>
  <si>
    <t>Felhalmozási bevételek összesen:</t>
  </si>
  <si>
    <t>Felhalmozási célú támogatások államháztartáson belülről</t>
  </si>
  <si>
    <t>Felhalmozási célú önkormányzati támogatás</t>
  </si>
  <si>
    <t>Felhalmozási célú garancia- és kezességvállalásból származó megtérülések áht-n belülről</t>
  </si>
  <si>
    <t>Felhalmozási célú visszatérítendő támogatások, kölcsönök visszatérülése áht-n belülről</t>
  </si>
  <si>
    <t>Felhalmozási célú visszatérítendő támogtások, kölcsönök igénybevétele áht-n belülről</t>
  </si>
  <si>
    <t>Egyéb felhalmozási célú támogatások bevételei államháztartáson belülről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</si>
  <si>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</si>
  <si>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</si>
  <si>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</si>
  <si>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</si>
  <si>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megszünéséhez kapcsolódó bevételek</t>
  </si>
  <si>
    <t>Felhalmozási célú átvett pénzeszközök</t>
  </si>
  <si>
    <t>Felhalmozási célú garancia- és kezességvállalásból származó megtérülések áht-n kívülről</t>
  </si>
  <si>
    <t>Felhalmozási célú visszatérítendő támogatások, kölcsönök visszatérülése áht-n kívülről</t>
  </si>
  <si>
    <t>Egyéb felhalmozási célú átvett pénzeszközök</t>
  </si>
  <si>
    <t>Finanszírozási bevételek</t>
  </si>
  <si>
    <t>Belföldi finanszírozás bevételei</t>
  </si>
  <si>
    <t>Hitel-, kölcsönfelvétel államháztartáson kívülről</t>
  </si>
  <si>
    <t>Hosszú lejáratú hitelek, kölcsönök felvétele</t>
  </si>
  <si>
    <t>Likviditási célú hitelek, kölcsönök felvétele pénzügyi vállalkozástól</t>
  </si>
  <si>
    <t>Maradvány igénybevétele</t>
  </si>
  <si>
    <t>Központi, irányító szervi támogatás</t>
  </si>
  <si>
    <t>Betétek megszüntetése</t>
  </si>
  <si>
    <t>Abonyi Polgármesteri Hivatal</t>
  </si>
  <si>
    <t>Költségvetési bevételek:</t>
  </si>
  <si>
    <t>Egyéb bírság</t>
  </si>
  <si>
    <t>Késedelmi és önellenőrzési pótlék</t>
  </si>
  <si>
    <t>Előző év költségvetési működési maradvány igénybevétele</t>
  </si>
  <si>
    <t>Helyi önkormányzat által irányított költségvetési szervek</t>
  </si>
  <si>
    <t>-ebből Áht-n belülre</t>
  </si>
  <si>
    <t>-ebből Áht-n kívülre</t>
  </si>
  <si>
    <t>Államháztartáson belüli megelőlegezés</t>
  </si>
  <si>
    <t>Rövid lejáratú hitelek, kölcsönök törlesztése</t>
  </si>
  <si>
    <t>Halmozódás miatti levonás:</t>
  </si>
  <si>
    <t>Bevételek összesen halmozódással:</t>
  </si>
  <si>
    <t xml:space="preserve">Halmozódás nélküli bevételek összesen: </t>
  </si>
  <si>
    <t>adatok Ft-ban</t>
  </si>
  <si>
    <t>Egyéb adók</t>
  </si>
  <si>
    <t>Eredeti előirányzat</t>
  </si>
  <si>
    <t>Abony Város Önkormányzat 2022. évre tervezett bevételei</t>
  </si>
  <si>
    <t>Talajterhelési díj 1236519 Ft, egyéb 1613060</t>
  </si>
  <si>
    <t>Előző év költségvetési felhalmozási maradvány igénybevétele</t>
  </si>
  <si>
    <t>Módosítás 05.26.</t>
  </si>
  <si>
    <t>Módosított előirányzat. 05.26.</t>
  </si>
  <si>
    <t>Módosítás 08.25.</t>
  </si>
  <si>
    <t>Módosított előirányzat. 08.25.</t>
  </si>
  <si>
    <t>1.melléklet a 3/2022.(II.16.) önkormányzati rendelethez*</t>
  </si>
  <si>
    <t>* Módosította: Abony Város Önkormányzat Képviselő-testületének 9/2022. (V.27.) önkormányzati rendelete 3. § (1)</t>
  </si>
  <si>
    <t xml:space="preserve">   Módosította: Abony Város Önkormányzat Képviselő-testületének 15/2022. (VIII.26.) önkormányzati rendelete 3. § (1). Hatályos 2022. VIII. 27-től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</si>
</sst>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#,##0,"/>
    <numFmt numFmtId="167" formatCode="_-* #,##0_-;\-* #,##0_-;_-* &quot;-&quot;??_-;_-@_-"/>
  </numFmts>
  <fonts count="2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sz val="10"/>
      <color indexed="24"/>
      <name val="Arial"/>
      <family val="2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i/>
      <sz val="11"/>
      <color rgb="FFFF0000"/>
      <name val="Times New Roman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" fontId="10" fillId="0" borderId="0" applyFont="0" applyFill="0" applyBorder="0" applyAlignment="0">
      <protection locked="0"/>
    </xf>
    <xf numFmtId="164" fontId="6" fillId="0" borderId="0" applyFont="0" applyFill="0" applyBorder="0" applyAlignment="0" applyProtection="0"/>
    <xf numFmtId="0" fontId="6" fillId="0" borderId="0"/>
    <xf numFmtId="0" fontId="8" fillId="0" borderId="0"/>
    <xf numFmtId="43" fontId="6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4" applyFont="1" applyBorder="1" applyAlignment="1" applyProtection="1">
      <alignment vertical="center"/>
      <protection hidden="1"/>
    </xf>
    <xf numFmtId="0" fontId="11" fillId="0" borderId="0" xfId="4" applyFont="1" applyBorder="1" applyAlignment="1" applyProtection="1">
      <alignment vertical="center"/>
      <protection hidden="1"/>
    </xf>
    <xf numFmtId="0" fontId="4" fillId="0" borderId="0" xfId="4" applyFont="1" applyBorder="1" applyAlignment="1" applyProtection="1">
      <alignment vertical="center"/>
      <protection hidden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4" fillId="0" borderId="0" xfId="4" applyFont="1" applyBorder="1" applyAlignment="1" applyProtection="1">
      <alignment horizontal="left" vertical="center"/>
      <protection hidden="1"/>
    </xf>
    <xf numFmtId="0" fontId="4" fillId="0" borderId="0" xfId="4" applyFont="1" applyBorder="1" applyAlignment="1" applyProtection="1">
      <alignment horizontal="center" vertical="center"/>
      <protection hidden="1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1" xfId="4" applyFont="1" applyFill="1" applyBorder="1" applyAlignment="1" applyProtection="1">
      <alignment horizontal="center" vertical="center"/>
      <protection hidden="1"/>
    </xf>
    <xf numFmtId="0" fontId="4" fillId="3" borderId="1" xfId="4" applyFont="1" applyFill="1" applyBorder="1" applyAlignment="1" applyProtection="1">
      <alignment vertical="center"/>
      <protection hidden="1"/>
    </xf>
    <xf numFmtId="3" fontId="4" fillId="3" borderId="1" xfId="2" applyNumberFormat="1" applyFont="1" applyFill="1" applyBorder="1" applyAlignment="1" applyProtection="1">
      <alignment horizontal="right" vertical="center"/>
      <protection hidden="1"/>
    </xf>
    <xf numFmtId="0" fontId="1" fillId="3" borderId="0" xfId="0" applyFont="1" applyFill="1" applyAlignment="1">
      <alignment horizontal="center" vertical="center" wrapText="1"/>
    </xf>
    <xf numFmtId="0" fontId="7" fillId="3" borderId="2" xfId="4" applyFont="1" applyFill="1" applyBorder="1" applyAlignment="1" applyProtection="1">
      <alignment vertical="center"/>
      <protection hidden="1"/>
    </xf>
    <xf numFmtId="0" fontId="7" fillId="3" borderId="1" xfId="4" applyFont="1" applyFill="1" applyBorder="1" applyAlignment="1" applyProtection="1">
      <alignment vertical="center"/>
      <protection hidden="1"/>
    </xf>
    <xf numFmtId="0" fontId="7" fillId="3" borderId="1" xfId="4" applyFont="1" applyFill="1" applyBorder="1" applyAlignment="1" applyProtection="1">
      <alignment horizontal="center" vertical="center"/>
      <protection hidden="1"/>
    </xf>
    <xf numFmtId="3" fontId="7" fillId="3" borderId="1" xfId="2" applyNumberFormat="1" applyFont="1" applyFill="1" applyBorder="1" applyAlignment="1" applyProtection="1">
      <alignment horizontal="right" vertical="center"/>
      <protection hidden="1"/>
    </xf>
    <xf numFmtId="3" fontId="7" fillId="3" borderId="1" xfId="3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3" fontId="7" fillId="3" borderId="1" xfId="4" applyNumberFormat="1" applyFont="1" applyFill="1" applyBorder="1" applyAlignment="1" applyProtection="1">
      <alignment vertical="center"/>
      <protection hidden="1"/>
    </xf>
    <xf numFmtId="0" fontId="4" fillId="3" borderId="2" xfId="4" applyFont="1" applyFill="1" applyBorder="1" applyAlignment="1" applyProtection="1">
      <alignment horizontal="left" vertical="center"/>
      <protection hidden="1"/>
    </xf>
    <xf numFmtId="0" fontId="11" fillId="3" borderId="2" xfId="4" applyFont="1" applyFill="1" applyBorder="1" applyAlignment="1" applyProtection="1">
      <alignment vertical="center"/>
      <protection hidden="1"/>
    </xf>
    <xf numFmtId="0" fontId="11" fillId="3" borderId="1" xfId="4" applyFont="1" applyFill="1" applyBorder="1" applyAlignment="1" applyProtection="1">
      <alignment vertical="center"/>
      <protection hidden="1"/>
    </xf>
    <xf numFmtId="3" fontId="14" fillId="3" borderId="1" xfId="2" applyNumberFormat="1" applyFont="1" applyFill="1" applyBorder="1" applyAlignment="1" applyProtection="1">
      <alignment horizontal="right" vertical="center"/>
      <protection hidden="1"/>
    </xf>
    <xf numFmtId="3" fontId="7" fillId="3" borderId="3" xfId="2" applyNumberFormat="1" applyFont="1" applyFill="1" applyBorder="1" applyAlignment="1" applyProtection="1">
      <alignment horizontal="right" vertical="center"/>
      <protection hidden="1"/>
    </xf>
    <xf numFmtId="3" fontId="11" fillId="3" borderId="1" xfId="2" applyNumberFormat="1" applyFont="1" applyFill="1" applyBorder="1" applyAlignment="1" applyProtection="1">
      <alignment horizontal="right" vertical="center"/>
      <protection hidden="1"/>
    </xf>
    <xf numFmtId="0" fontId="7" fillId="3" borderId="1" xfId="3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3" fontId="15" fillId="3" borderId="0" xfId="0" applyNumberFormat="1" applyFont="1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14" fillId="3" borderId="2" xfId="4" applyFont="1" applyFill="1" applyBorder="1" applyAlignment="1" applyProtection="1">
      <alignment vertical="center"/>
      <protection hidden="1"/>
    </xf>
    <xf numFmtId="3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167" fontId="6" fillId="3" borderId="0" xfId="5" applyNumberFormat="1" applyFont="1" applyFill="1" applyAlignment="1">
      <alignment vertical="center"/>
    </xf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vertical="center"/>
    </xf>
    <xf numFmtId="3" fontId="1" fillId="3" borderId="0" xfId="0" applyNumberFormat="1" applyFont="1" applyFill="1" applyBorder="1" applyAlignment="1">
      <alignment horizontal="center" vertical="center" wrapText="1"/>
    </xf>
    <xf numFmtId="3" fontId="18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4" applyFont="1" applyFill="1" applyBorder="1" applyAlignment="1" applyProtection="1">
      <alignment vertical="center"/>
      <protection hidden="1"/>
    </xf>
    <xf numFmtId="0" fontId="11" fillId="3" borderId="0" xfId="4" applyFont="1" applyFill="1" applyBorder="1" applyAlignment="1" applyProtection="1">
      <alignment vertical="center"/>
      <protection hidden="1"/>
    </xf>
    <xf numFmtId="0" fontId="4" fillId="3" borderId="0" xfId="4" applyFont="1" applyFill="1" applyBorder="1" applyAlignment="1" applyProtection="1">
      <alignment vertical="center"/>
      <protection hidden="1"/>
    </xf>
    <xf numFmtId="165" fontId="7" fillId="3" borderId="0" xfId="2" applyNumberFormat="1" applyFont="1" applyFill="1" applyBorder="1" applyAlignment="1" applyProtection="1">
      <alignment horizontal="right" vertical="center"/>
      <protection hidden="1"/>
    </xf>
    <xf numFmtId="165" fontId="4" fillId="3" borderId="0" xfId="2" applyNumberFormat="1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Alignment="1">
      <alignment horizontal="right" vertical="center"/>
    </xf>
    <xf numFmtId="166" fontId="0" fillId="3" borderId="0" xfId="0" applyNumberFormat="1" applyFont="1" applyFill="1" applyAlignment="1">
      <alignment vertical="center"/>
    </xf>
    <xf numFmtId="3" fontId="4" fillId="3" borderId="2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3" fontId="7" fillId="3" borderId="6" xfId="3" applyNumberFormat="1" applyFont="1" applyFill="1" applyBorder="1" applyAlignment="1">
      <alignment vertical="center"/>
    </xf>
    <xf numFmtId="3" fontId="7" fillId="3" borderId="6" xfId="4" applyNumberFormat="1" applyFont="1" applyFill="1" applyBorder="1" applyAlignment="1" applyProtection="1">
      <alignment vertical="center"/>
      <protection hidden="1"/>
    </xf>
    <xf numFmtId="3" fontId="7" fillId="3" borderId="6" xfId="2" applyNumberFormat="1" applyFont="1" applyFill="1" applyBorder="1" applyAlignment="1" applyProtection="1">
      <alignment horizontal="right" vertical="center"/>
      <protection hidden="1"/>
    </xf>
    <xf numFmtId="3" fontId="7" fillId="3" borderId="9" xfId="2" applyNumberFormat="1" applyFont="1" applyFill="1" applyBorder="1" applyAlignment="1" applyProtection="1">
      <alignment horizontal="right" vertical="center"/>
      <protection hidden="1"/>
    </xf>
    <xf numFmtId="3" fontId="11" fillId="3" borderId="6" xfId="2" applyNumberFormat="1" applyFont="1" applyFill="1" applyBorder="1" applyAlignment="1" applyProtection="1">
      <alignment horizontal="right" vertical="center"/>
      <protection hidden="1"/>
    </xf>
    <xf numFmtId="3" fontId="4" fillId="3" borderId="6" xfId="2" applyNumberFormat="1" applyFont="1" applyFill="1" applyBorder="1" applyAlignment="1" applyProtection="1">
      <alignment horizontal="right" vertical="center"/>
      <protection hidden="1"/>
    </xf>
    <xf numFmtId="0" fontId="7" fillId="3" borderId="11" xfId="4" applyFont="1" applyFill="1" applyBorder="1" applyAlignment="1" applyProtection="1">
      <alignment horizontal="center" vertical="center"/>
      <protection hidden="1"/>
    </xf>
    <xf numFmtId="0" fontId="11" fillId="3" borderId="11" xfId="4" applyFont="1" applyFill="1" applyBorder="1" applyAlignment="1" applyProtection="1">
      <alignment horizontal="left" vertical="center" wrapText="1"/>
      <protection hidden="1"/>
    </xf>
    <xf numFmtId="0" fontId="7" fillId="3" borderId="11" xfId="3" applyFont="1" applyFill="1" applyBorder="1" applyAlignment="1">
      <alignment vertical="center"/>
    </xf>
    <xf numFmtId="0" fontId="4" fillId="3" borderId="11" xfId="4" applyFont="1" applyFill="1" applyBorder="1" applyAlignment="1" applyProtection="1">
      <alignment vertical="center"/>
      <protection hidden="1"/>
    </xf>
    <xf numFmtId="0" fontId="7" fillId="3" borderId="11" xfId="4" applyFont="1" applyFill="1" applyBorder="1" applyAlignment="1" applyProtection="1">
      <alignment vertical="center"/>
      <protection hidden="1"/>
    </xf>
    <xf numFmtId="3" fontId="7" fillId="3" borderId="2" xfId="3" applyNumberFormat="1" applyFont="1" applyFill="1" applyBorder="1" applyAlignment="1">
      <alignment vertical="center"/>
    </xf>
    <xf numFmtId="3" fontId="7" fillId="3" borderId="2" xfId="4" applyNumberFormat="1" applyFont="1" applyFill="1" applyBorder="1" applyAlignment="1" applyProtection="1">
      <alignment vertical="center"/>
      <protection hidden="1"/>
    </xf>
    <xf numFmtId="3" fontId="7" fillId="3" borderId="2" xfId="2" applyNumberFormat="1" applyFont="1" applyFill="1" applyBorder="1" applyAlignment="1" applyProtection="1">
      <alignment horizontal="right" vertical="center"/>
      <protection hidden="1"/>
    </xf>
    <xf numFmtId="3" fontId="7" fillId="3" borderId="4" xfId="2" applyNumberFormat="1" applyFont="1" applyFill="1" applyBorder="1" applyAlignment="1" applyProtection="1">
      <alignment horizontal="right" vertical="center"/>
      <protection hidden="1"/>
    </xf>
    <xf numFmtId="3" fontId="11" fillId="3" borderId="2" xfId="2" applyNumberFormat="1" applyFont="1" applyFill="1" applyBorder="1" applyAlignment="1" applyProtection="1">
      <alignment horizontal="right" vertical="center"/>
      <protection hidden="1"/>
    </xf>
    <xf numFmtId="3" fontId="7" fillId="3" borderId="8" xfId="2" applyNumberFormat="1" applyFont="1" applyFill="1" applyBorder="1" applyAlignment="1" applyProtection="1">
      <alignment horizontal="right" vertical="center"/>
      <protection hidden="1"/>
    </xf>
    <xf numFmtId="0" fontId="11" fillId="3" borderId="1" xfId="4" applyFont="1" applyFill="1" applyBorder="1" applyAlignment="1" applyProtection="1">
      <alignment horizontal="left" vertical="center"/>
      <protection hidden="1"/>
    </xf>
    <xf numFmtId="0" fontId="11" fillId="3" borderId="11" xfId="4" applyFont="1" applyFill="1" applyBorder="1" applyAlignment="1" applyProtection="1">
      <alignment horizontal="left" vertical="center"/>
      <protection hidden="1"/>
    </xf>
    <xf numFmtId="0" fontId="7" fillId="3" borderId="1" xfId="4" applyFont="1" applyFill="1" applyBorder="1" applyAlignment="1" applyProtection="1">
      <alignment horizontal="left" vertical="center"/>
      <protection hidden="1"/>
    </xf>
    <xf numFmtId="0" fontId="7" fillId="3" borderId="11" xfId="4" applyFont="1" applyFill="1" applyBorder="1" applyAlignment="1" applyProtection="1">
      <alignment horizontal="left" vertical="center"/>
      <protection hidden="1"/>
    </xf>
    <xf numFmtId="0" fontId="7" fillId="3" borderId="1" xfId="4" applyFont="1" applyFill="1" applyBorder="1" applyAlignment="1" applyProtection="1">
      <alignment horizontal="left" vertical="center"/>
      <protection hidden="1"/>
    </xf>
    <xf numFmtId="3" fontId="4" fillId="3" borderId="1" xfId="2" applyNumberFormat="1" applyFont="1" applyFill="1" applyBorder="1" applyAlignment="1" applyProtection="1">
      <alignment horizontal="right" vertical="center" wrapText="1"/>
      <protection hidden="1"/>
    </xf>
    <xf numFmtId="3" fontId="7" fillId="3" borderId="1" xfId="2" applyNumberFormat="1" applyFont="1" applyFill="1" applyBorder="1" applyAlignment="1" applyProtection="1">
      <alignment horizontal="right" vertical="center" wrapText="1"/>
      <protection hidden="1"/>
    </xf>
    <xf numFmtId="0" fontId="9" fillId="3" borderId="1" xfId="4" applyFont="1" applyFill="1" applyBorder="1" applyAlignment="1" applyProtection="1">
      <alignment vertical="center"/>
      <protection hidden="1"/>
    </xf>
    <xf numFmtId="0" fontId="14" fillId="3" borderId="1" xfId="4" applyFont="1" applyFill="1" applyBorder="1" applyAlignment="1" applyProtection="1">
      <alignment vertical="center"/>
      <protection hidden="1"/>
    </xf>
    <xf numFmtId="0" fontId="4" fillId="3" borderId="1" xfId="4" applyFont="1" applyFill="1" applyBorder="1" applyAlignment="1" applyProtection="1">
      <alignment horizontal="left" vertical="center"/>
      <protection hidden="1"/>
    </xf>
    <xf numFmtId="0" fontId="9" fillId="3" borderId="1" xfId="4" applyFont="1" applyFill="1" applyBorder="1" applyAlignment="1" applyProtection="1">
      <alignment horizontal="left" vertical="center"/>
      <protection hidden="1"/>
    </xf>
    <xf numFmtId="0" fontId="7" fillId="2" borderId="6" xfId="4" applyFont="1" applyFill="1" applyBorder="1" applyAlignment="1" applyProtection="1">
      <alignment horizontal="center" vertical="center" wrapText="1"/>
      <protection hidden="1"/>
    </xf>
    <xf numFmtId="0" fontId="12" fillId="2" borderId="6" xfId="4" applyFont="1" applyFill="1" applyBorder="1" applyAlignment="1" applyProtection="1">
      <alignment horizontal="center" vertical="center" wrapText="1"/>
      <protection hidden="1"/>
    </xf>
    <xf numFmtId="3" fontId="4" fillId="3" borderId="6" xfId="2" applyNumberFormat="1" applyFont="1" applyFill="1" applyBorder="1" applyAlignment="1" applyProtection="1">
      <alignment horizontal="right" vertical="center" wrapText="1"/>
      <protection hidden="1"/>
    </xf>
    <xf numFmtId="0" fontId="4" fillId="3" borderId="2" xfId="4" applyFont="1" applyFill="1" applyBorder="1" applyAlignment="1" applyProtection="1">
      <alignment horizontal="center" vertical="center"/>
      <protection hidden="1"/>
    </xf>
    <xf numFmtId="0" fontId="9" fillId="3" borderId="11" xfId="4" applyFont="1" applyFill="1" applyBorder="1" applyAlignment="1" applyProtection="1">
      <alignment vertical="center"/>
      <protection hidden="1"/>
    </xf>
    <xf numFmtId="0" fontId="7" fillId="3" borderId="2" xfId="4" applyFont="1" applyFill="1" applyBorder="1" applyAlignment="1" applyProtection="1">
      <alignment horizontal="left" vertical="center"/>
      <protection hidden="1"/>
    </xf>
    <xf numFmtId="0" fontId="4" fillId="3" borderId="11" xfId="4" applyFont="1" applyFill="1" applyBorder="1" applyAlignment="1" applyProtection="1">
      <alignment horizontal="center" vertical="center"/>
      <protection hidden="1"/>
    </xf>
    <xf numFmtId="0" fontId="16" fillId="3" borderId="2" xfId="4" applyFont="1" applyFill="1" applyBorder="1" applyAlignment="1" applyProtection="1">
      <alignment vertical="center"/>
      <protection hidden="1"/>
    </xf>
    <xf numFmtId="0" fontId="9" fillId="3" borderId="11" xfId="4" applyFont="1" applyFill="1" applyBorder="1" applyAlignment="1" applyProtection="1">
      <alignment horizontal="left" vertical="center"/>
      <protection hidden="1"/>
    </xf>
    <xf numFmtId="0" fontId="4" fillId="3" borderId="11" xfId="4" applyFont="1" applyFill="1" applyBorder="1" applyAlignment="1" applyProtection="1">
      <alignment horizontal="left" vertical="center"/>
      <protection hidden="1"/>
    </xf>
    <xf numFmtId="0" fontId="7" fillId="2" borderId="11" xfId="4" applyFont="1" applyFill="1" applyBorder="1" applyAlignment="1" applyProtection="1">
      <alignment horizontal="center" vertical="center" wrapText="1"/>
      <protection hidden="1"/>
    </xf>
    <xf numFmtId="0" fontId="12" fillId="2" borderId="11" xfId="4" applyFont="1" applyFill="1" applyBorder="1" applyAlignment="1" applyProtection="1">
      <alignment horizontal="center" vertical="center" wrapText="1"/>
      <protection hidden="1"/>
    </xf>
    <xf numFmtId="3" fontId="4" fillId="3" borderId="2" xfId="2" applyNumberFormat="1" applyFont="1" applyFill="1" applyBorder="1" applyAlignment="1" applyProtection="1">
      <alignment horizontal="right" vertical="center" wrapText="1"/>
      <protection hidden="1"/>
    </xf>
    <xf numFmtId="3" fontId="4" fillId="3" borderId="11" xfId="2" applyNumberFormat="1" applyFont="1" applyFill="1" applyBorder="1" applyAlignment="1" applyProtection="1">
      <alignment horizontal="right" vertical="center" wrapText="1"/>
      <protection hidden="1"/>
    </xf>
    <xf numFmtId="0" fontId="7" fillId="3" borderId="2" xfId="4" applyFont="1" applyFill="1" applyBorder="1" applyAlignment="1" applyProtection="1">
      <alignment horizontal="center" vertical="center" wrapText="1"/>
      <protection hidden="1"/>
    </xf>
    <xf numFmtId="0" fontId="12" fillId="3" borderId="2" xfId="4" applyFont="1" applyFill="1" applyBorder="1" applyAlignment="1" applyProtection="1">
      <alignment horizontal="center" vertical="center" wrapText="1"/>
      <protection hidden="1"/>
    </xf>
    <xf numFmtId="3" fontId="7" fillId="3" borderId="2" xfId="2" applyNumberFormat="1" applyFont="1" applyFill="1" applyBorder="1" applyAlignment="1" applyProtection="1">
      <alignment horizontal="right" vertical="center" wrapText="1"/>
      <protection hidden="1"/>
    </xf>
    <xf numFmtId="3" fontId="4" fillId="3" borderId="3" xfId="2" applyNumberFormat="1" applyFont="1" applyFill="1" applyBorder="1" applyAlignment="1" applyProtection="1">
      <alignment horizontal="right" vertical="center" wrapText="1"/>
      <protection hidden="1"/>
    </xf>
    <xf numFmtId="0" fontId="20" fillId="3" borderId="0" xfId="0" applyFont="1" applyFill="1" applyAlignment="1">
      <alignment horizontal="center" vertical="center"/>
    </xf>
    <xf numFmtId="0" fontId="7" fillId="3" borderId="1" xfId="4" applyFont="1" applyFill="1" applyBorder="1" applyAlignment="1" applyProtection="1">
      <alignment horizontal="center" vertical="center" wrapText="1"/>
      <protection hidden="1"/>
    </xf>
    <xf numFmtId="0" fontId="7" fillId="3" borderId="11" xfId="4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0" fontId="12" fillId="3" borderId="11" xfId="4" applyFont="1" applyFill="1" applyBorder="1" applyAlignment="1" applyProtection="1">
      <alignment horizontal="center" vertical="center" wrapText="1"/>
      <protection hidden="1"/>
    </xf>
    <xf numFmtId="167" fontId="11" fillId="3" borderId="0" xfId="5" applyNumberFormat="1" applyFont="1" applyFill="1" applyBorder="1" applyAlignment="1" applyProtection="1">
      <alignment vertical="center"/>
      <protection hidden="1"/>
    </xf>
    <xf numFmtId="167" fontId="7" fillId="3" borderId="0" xfId="5" applyNumberFormat="1" applyFont="1" applyFill="1" applyBorder="1" applyAlignment="1" applyProtection="1">
      <alignment vertical="center"/>
      <protection hidden="1"/>
    </xf>
    <xf numFmtId="0" fontId="4" fillId="3" borderId="0" xfId="4" applyFont="1" applyFill="1" applyBorder="1" applyAlignment="1" applyProtection="1">
      <alignment horizontal="left" vertical="center"/>
      <protection hidden="1"/>
    </xf>
    <xf numFmtId="0" fontId="4" fillId="3" borderId="0" xfId="4" applyFont="1" applyFill="1" applyBorder="1" applyAlignment="1" applyProtection="1">
      <alignment horizontal="center" vertical="center"/>
      <protection hidden="1"/>
    </xf>
    <xf numFmtId="0" fontId="9" fillId="3" borderId="0" xfId="3" applyFont="1" applyFill="1" applyBorder="1" applyAlignment="1" applyProtection="1">
      <alignment horizontal="right" vertical="center"/>
      <protection hidden="1"/>
    </xf>
    <xf numFmtId="3" fontId="1" fillId="3" borderId="0" xfId="0" applyNumberFormat="1" applyFont="1" applyFill="1" applyAlignment="1">
      <alignment vertical="center"/>
    </xf>
    <xf numFmtId="167" fontId="15" fillId="3" borderId="0" xfId="5" applyNumberFormat="1" applyFont="1" applyFill="1" applyAlignment="1">
      <alignment vertical="center"/>
    </xf>
    <xf numFmtId="0" fontId="7" fillId="3" borderId="1" xfId="4" applyFont="1" applyFill="1" applyBorder="1" applyAlignment="1" applyProtection="1">
      <alignment horizontal="left" vertical="center"/>
      <protection hidden="1"/>
    </xf>
    <xf numFmtId="0" fontId="12" fillId="3" borderId="0" xfId="4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>
      <alignment horizontal="center" vertical="center"/>
    </xf>
    <xf numFmtId="0" fontId="7" fillId="3" borderId="1" xfId="4" applyFont="1" applyFill="1" applyBorder="1" applyAlignment="1" applyProtection="1">
      <alignment horizontal="left" vertical="center" wrapText="1"/>
      <protection hidden="1"/>
    </xf>
    <xf numFmtId="0" fontId="7" fillId="3" borderId="11" xfId="4" applyFont="1" applyFill="1" applyBorder="1" applyAlignment="1" applyProtection="1">
      <alignment horizontal="left" vertical="center" wrapText="1"/>
      <protection hidden="1"/>
    </xf>
    <xf numFmtId="0" fontId="11" fillId="3" borderId="1" xfId="4" applyFont="1" applyFill="1" applyBorder="1" applyAlignment="1" applyProtection="1">
      <alignment horizontal="left" vertical="center"/>
      <protection hidden="1"/>
    </xf>
    <xf numFmtId="0" fontId="11" fillId="3" borderId="11" xfId="4" applyFont="1" applyFill="1" applyBorder="1" applyAlignment="1" applyProtection="1">
      <alignment horizontal="left" vertical="center"/>
      <protection hidden="1"/>
    </xf>
    <xf numFmtId="0" fontId="4" fillId="3" borderId="2" xfId="4" applyFont="1" applyFill="1" applyBorder="1" applyAlignment="1" applyProtection="1">
      <alignment horizontal="left" vertical="center"/>
      <protection hidden="1"/>
    </xf>
    <xf numFmtId="0" fontId="4" fillId="3" borderId="1" xfId="4" applyFont="1" applyFill="1" applyBorder="1" applyAlignment="1" applyProtection="1">
      <alignment horizontal="left" vertical="center"/>
      <protection hidden="1"/>
    </xf>
    <xf numFmtId="0" fontId="4" fillId="3" borderId="11" xfId="4" applyFont="1" applyFill="1" applyBorder="1" applyAlignment="1" applyProtection="1">
      <alignment horizontal="left" vertical="center"/>
      <protection hidden="1"/>
    </xf>
    <xf numFmtId="0" fontId="11" fillId="3" borderId="1" xfId="4" quotePrefix="1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3" borderId="4" xfId="3" applyFont="1" applyFill="1" applyBorder="1" applyAlignment="1" applyProtection="1">
      <alignment horizontal="right" vertical="center"/>
      <protection hidden="1"/>
    </xf>
    <xf numFmtId="0" fontId="11" fillId="3" borderId="3" xfId="3" applyFont="1" applyFill="1" applyBorder="1" applyAlignment="1" applyProtection="1">
      <alignment horizontal="right" vertical="center"/>
      <protection hidden="1"/>
    </xf>
    <xf numFmtId="0" fontId="11" fillId="3" borderId="8" xfId="3" applyFont="1" applyFill="1" applyBorder="1" applyAlignment="1" applyProtection="1">
      <alignment horizontal="right" vertical="center"/>
      <protection hidden="1"/>
    </xf>
    <xf numFmtId="0" fontId="4" fillId="0" borderId="0" xfId="4" applyFont="1" applyBorder="1" applyAlignment="1" applyProtection="1">
      <alignment horizontal="left" vertical="center"/>
      <protection hidden="1"/>
    </xf>
    <xf numFmtId="0" fontId="4" fillId="0" borderId="0" xfId="4" applyFont="1" applyBorder="1" applyAlignment="1" applyProtection="1">
      <alignment horizontal="center" vertical="center"/>
      <protection hidden="1"/>
    </xf>
    <xf numFmtId="0" fontId="7" fillId="3" borderId="1" xfId="4" applyFont="1" applyFill="1" applyBorder="1" applyAlignment="1" applyProtection="1">
      <alignment horizontal="left" vertical="center"/>
      <protection hidden="1"/>
    </xf>
    <xf numFmtId="0" fontId="7" fillId="3" borderId="11" xfId="4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>
      <alignment horizontal="right" vertical="center"/>
    </xf>
    <xf numFmtId="0" fontId="11" fillId="3" borderId="1" xfId="4" applyFont="1" applyFill="1" applyBorder="1" applyAlignment="1" applyProtection="1">
      <alignment horizontal="left" vertical="center" wrapText="1"/>
      <protection hidden="1"/>
    </xf>
    <xf numFmtId="0" fontId="11" fillId="3" borderId="11" xfId="4" applyFont="1" applyFill="1" applyBorder="1" applyAlignment="1" applyProtection="1">
      <alignment horizontal="left" vertical="center" wrapText="1"/>
      <protection hidden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3" borderId="0" xfId="4" applyFont="1" applyFill="1" applyBorder="1" applyAlignment="1" applyProtection="1">
      <alignment horizontal="left" vertical="center"/>
      <protection hidden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</cellXfs>
  <cellStyles count="6">
    <cellStyle name="Comma0" xfId="1" xr:uid="{00000000-0005-0000-0000-000000000000}"/>
    <cellStyle name="Ezres" xfId="5" builtinId="3"/>
    <cellStyle name="Ezres 2" xfId="2" xr:uid="{00000000-0005-0000-0000-000002000000}"/>
    <cellStyle name="Normál" xfId="0" builtinId="0"/>
    <cellStyle name="Normál 2" xfId="3" xr:uid="{00000000-0005-0000-0000-000004000000}"/>
    <cellStyle name="Normál_KVFORMÁTUM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21"/>
  <sheetViews>
    <sheetView tabSelected="1" view="pageBreakPreview" topLeftCell="A100" zoomScale="130" zoomScaleNormal="130" zoomScaleSheetLayoutView="130" workbookViewId="0">
      <selection activeCell="E107" sqref="E107"/>
    </sheetView>
  </sheetViews>
  <sheetFormatPr defaultColWidth="9.109375" defaultRowHeight="13.8" x14ac:dyDescent="0.25"/>
  <cols>
    <col min="1" max="3" width="3.44140625" style="4" customWidth="1"/>
    <col min="4" max="4" width="3.5546875" style="4" customWidth="1"/>
    <col min="5" max="5" width="6.44140625" style="4" customWidth="1"/>
    <col min="6" max="6" width="0.109375" style="4" customWidth="1"/>
    <col min="7" max="7" width="45" style="4" customWidth="1"/>
    <col min="8" max="8" width="17.33203125" style="4" customWidth="1"/>
    <col min="9" max="9" width="13.6640625" style="49" customWidth="1"/>
    <col min="10" max="10" width="15.5546875" style="49" customWidth="1"/>
    <col min="11" max="11" width="13.44140625" style="49" customWidth="1"/>
    <col min="12" max="12" width="15.5546875" style="49" customWidth="1"/>
    <col min="13" max="13" width="12.5546875" style="52" bestFit="1" customWidth="1"/>
    <col min="14" max="14" width="12.5546875" style="52" customWidth="1"/>
    <col min="15" max="17" width="13.5546875" style="52" customWidth="1"/>
    <col min="18" max="18" width="14.33203125" style="52" bestFit="1" customWidth="1"/>
    <col min="19" max="21" width="14.33203125" style="52" customWidth="1"/>
    <col min="22" max="22" width="16.88671875" style="52" customWidth="1"/>
    <col min="23" max="23" width="14.33203125" style="39" bestFit="1" customWidth="1"/>
    <col min="24" max="26" width="14.33203125" style="39" customWidth="1"/>
    <col min="27" max="27" width="13.44140625" style="12" customWidth="1"/>
    <col min="28" max="28" width="18.109375" style="1" customWidth="1"/>
    <col min="29" max="29" width="9.109375" style="1"/>
    <col min="30" max="30" width="25.5546875" style="1" customWidth="1"/>
    <col min="31" max="31" width="9.109375" style="1"/>
    <col min="32" max="32" width="11.44140625" style="1" customWidth="1"/>
    <col min="33" max="16384" width="9.109375" style="1"/>
  </cols>
  <sheetData>
    <row r="2" spans="1:28" x14ac:dyDescent="0.25">
      <c r="A2" s="57" t="s">
        <v>103</v>
      </c>
    </row>
    <row r="3" spans="1:28" s="2" customFormat="1" ht="12.75" customHeight="1" x14ac:dyDescent="0.25">
      <c r="A3" s="118" t="s">
        <v>96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28" s="2" customFormat="1" ht="12.75" customHeight="1" x14ac:dyDescent="0.25">
      <c r="B4" s="8"/>
      <c r="C4" s="8"/>
      <c r="D4" s="8"/>
      <c r="E4" s="8"/>
      <c r="F4" s="8"/>
      <c r="G4" s="8"/>
      <c r="H4" s="8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8"/>
    </row>
    <row r="5" spans="1:28" s="2" customFormat="1" ht="24.75" customHeight="1" x14ac:dyDescent="0.25">
      <c r="A5" s="162"/>
      <c r="B5" s="162"/>
      <c r="C5" s="162"/>
      <c r="D5" s="162"/>
      <c r="E5" s="162"/>
      <c r="F5" s="162"/>
      <c r="G5" s="162"/>
      <c r="H5" s="3"/>
      <c r="I5" s="47"/>
      <c r="J5" s="104"/>
      <c r="K5" s="104"/>
      <c r="L5" s="104"/>
      <c r="M5" s="47"/>
      <c r="N5" s="47"/>
      <c r="O5" s="47"/>
      <c r="P5" s="47"/>
      <c r="Q5" s="47"/>
      <c r="R5" s="25"/>
      <c r="S5" s="54"/>
      <c r="T5" s="54"/>
      <c r="U5" s="54"/>
      <c r="V5" s="54"/>
      <c r="W5" s="54"/>
      <c r="X5" s="54"/>
      <c r="Y5" s="54"/>
      <c r="Z5" s="54"/>
      <c r="AA5" s="13"/>
    </row>
    <row r="6" spans="1:28" s="2" customFormat="1" ht="15.6" x14ac:dyDescent="0.25">
      <c r="A6" s="3"/>
      <c r="B6" s="3"/>
      <c r="C6" s="3"/>
      <c r="D6" s="3"/>
      <c r="E6" s="3"/>
      <c r="F6" s="3"/>
      <c r="G6" s="3"/>
      <c r="H6" s="3"/>
      <c r="I6" s="47"/>
      <c r="J6" s="47"/>
      <c r="K6" s="47"/>
      <c r="L6" s="47"/>
      <c r="M6" s="47"/>
      <c r="N6" s="47"/>
      <c r="O6" s="47"/>
      <c r="P6" s="47"/>
      <c r="Q6" s="47"/>
      <c r="R6" s="149" t="s">
        <v>93</v>
      </c>
      <c r="S6" s="149"/>
      <c r="T6" s="149"/>
      <c r="U6" s="149"/>
      <c r="V6" s="149"/>
      <c r="W6" s="149"/>
      <c r="X6" s="149"/>
      <c r="Y6" s="149"/>
      <c r="Z6" s="149"/>
      <c r="AA6" s="149"/>
    </row>
    <row r="7" spans="1:28" s="2" customFormat="1" ht="16.2" thickBot="1" x14ac:dyDescent="0.3">
      <c r="A7" s="7"/>
      <c r="B7" s="7"/>
      <c r="C7" s="7"/>
      <c r="D7" s="7"/>
      <c r="E7" s="7"/>
      <c r="F7" s="7"/>
      <c r="G7" s="7"/>
      <c r="H7" s="7"/>
      <c r="I7" s="48"/>
      <c r="J7" s="48"/>
      <c r="K7" s="48"/>
      <c r="L7" s="48"/>
      <c r="M7" s="48"/>
      <c r="N7" s="48"/>
      <c r="O7" s="48"/>
      <c r="P7" s="48"/>
      <c r="Q7" s="48"/>
      <c r="R7" s="25"/>
      <c r="S7" s="25"/>
      <c r="T7" s="25"/>
      <c r="U7" s="25"/>
      <c r="V7" s="48"/>
      <c r="W7" s="47"/>
      <c r="X7" s="47"/>
      <c r="Y7" s="47"/>
      <c r="Z7" s="47"/>
      <c r="AA7" s="3"/>
    </row>
    <row r="8" spans="1:28" s="2" customFormat="1" ht="75.75" customHeight="1" x14ac:dyDescent="0.25">
      <c r="A8" s="136"/>
      <c r="B8" s="137"/>
      <c r="C8" s="137"/>
      <c r="D8" s="137"/>
      <c r="E8" s="137"/>
      <c r="F8" s="137"/>
      <c r="G8" s="138"/>
      <c r="H8" s="156" t="s">
        <v>85</v>
      </c>
      <c r="I8" s="157"/>
      <c r="J8" s="157"/>
      <c r="K8" s="157"/>
      <c r="L8" s="158"/>
      <c r="M8" s="159" t="s">
        <v>80</v>
      </c>
      <c r="N8" s="160"/>
      <c r="O8" s="160"/>
      <c r="P8" s="160"/>
      <c r="Q8" s="161"/>
      <c r="R8" s="152" t="s">
        <v>1</v>
      </c>
      <c r="S8" s="153"/>
      <c r="T8" s="153"/>
      <c r="U8" s="153"/>
      <c r="V8" s="154"/>
      <c r="W8" s="130" t="s">
        <v>0</v>
      </c>
      <c r="X8" s="131"/>
      <c r="Y8" s="131"/>
      <c r="Z8" s="131"/>
      <c r="AA8" s="132"/>
    </row>
    <row r="9" spans="1:28" s="2" customFormat="1" ht="46.5" customHeight="1" x14ac:dyDescent="0.25">
      <c r="A9" s="139"/>
      <c r="B9" s="140"/>
      <c r="C9" s="140"/>
      <c r="D9" s="140"/>
      <c r="E9" s="140"/>
      <c r="F9" s="140"/>
      <c r="G9" s="141"/>
      <c r="H9" s="86" t="s">
        <v>95</v>
      </c>
      <c r="I9" s="105" t="s">
        <v>99</v>
      </c>
      <c r="J9" s="105" t="s">
        <v>100</v>
      </c>
      <c r="K9" s="105" t="s">
        <v>101</v>
      </c>
      <c r="L9" s="106" t="s">
        <v>102</v>
      </c>
      <c r="M9" s="100" t="s">
        <v>95</v>
      </c>
      <c r="N9" s="105" t="s">
        <v>99</v>
      </c>
      <c r="O9" s="105" t="s">
        <v>100</v>
      </c>
      <c r="P9" s="105" t="s">
        <v>101</v>
      </c>
      <c r="Q9" s="106" t="s">
        <v>102</v>
      </c>
      <c r="R9" s="100" t="s">
        <v>95</v>
      </c>
      <c r="S9" s="105" t="s">
        <v>99</v>
      </c>
      <c r="T9" s="105" t="s">
        <v>100</v>
      </c>
      <c r="U9" s="105" t="s">
        <v>101</v>
      </c>
      <c r="V9" s="106" t="s">
        <v>102</v>
      </c>
      <c r="W9" s="100" t="s">
        <v>95</v>
      </c>
      <c r="X9" s="105" t="s">
        <v>99</v>
      </c>
      <c r="Y9" s="105" t="s">
        <v>100</v>
      </c>
      <c r="Z9" s="105" t="s">
        <v>101</v>
      </c>
      <c r="AA9" s="96" t="s">
        <v>102</v>
      </c>
    </row>
    <row r="10" spans="1:28" s="2" customFormat="1" ht="13.5" customHeight="1" x14ac:dyDescent="0.25">
      <c r="A10" s="133">
        <v>1</v>
      </c>
      <c r="B10" s="134"/>
      <c r="C10" s="134"/>
      <c r="D10" s="134"/>
      <c r="E10" s="134"/>
      <c r="F10" s="134"/>
      <c r="G10" s="135"/>
      <c r="H10" s="87">
        <v>2</v>
      </c>
      <c r="I10" s="107">
        <v>3</v>
      </c>
      <c r="J10" s="107">
        <v>4</v>
      </c>
      <c r="K10" s="107">
        <v>5</v>
      </c>
      <c r="L10" s="108">
        <v>6</v>
      </c>
      <c r="M10" s="101">
        <v>7</v>
      </c>
      <c r="N10" s="107">
        <v>8</v>
      </c>
      <c r="O10" s="107">
        <v>9</v>
      </c>
      <c r="P10" s="107">
        <v>10</v>
      </c>
      <c r="Q10" s="108">
        <v>11</v>
      </c>
      <c r="R10" s="101">
        <v>12</v>
      </c>
      <c r="S10" s="107">
        <v>13</v>
      </c>
      <c r="T10" s="107">
        <v>14</v>
      </c>
      <c r="U10" s="107">
        <v>15</v>
      </c>
      <c r="V10" s="108">
        <v>16</v>
      </c>
      <c r="W10" s="101">
        <v>17</v>
      </c>
      <c r="X10" s="107">
        <v>18</v>
      </c>
      <c r="Y10" s="107">
        <v>19</v>
      </c>
      <c r="Z10" s="107">
        <v>20</v>
      </c>
      <c r="AA10" s="97">
        <v>21</v>
      </c>
    </row>
    <row r="11" spans="1:28" s="15" customFormat="1" ht="13.5" customHeight="1" x14ac:dyDescent="0.25">
      <c r="A11" s="89">
        <v>1</v>
      </c>
      <c r="B11" s="82" t="s">
        <v>5</v>
      </c>
      <c r="C11" s="82"/>
      <c r="D11" s="82"/>
      <c r="E11" s="82"/>
      <c r="F11" s="82"/>
      <c r="G11" s="90"/>
      <c r="H11" s="88">
        <f>H12+H25+H50+H63</f>
        <v>290014055</v>
      </c>
      <c r="I11" s="80">
        <v>6866274</v>
      </c>
      <c r="J11" s="80">
        <f>H11+I11</f>
        <v>296880329</v>
      </c>
      <c r="K11" s="80"/>
      <c r="L11" s="99">
        <f>J11+K11</f>
        <v>296880329</v>
      </c>
      <c r="M11" s="98">
        <f t="shared" ref="M11" si="0">M12+M25+M50+M63</f>
        <v>5757520</v>
      </c>
      <c r="N11" s="80">
        <v>0</v>
      </c>
      <c r="O11" s="80">
        <f>M11+N11</f>
        <v>5757520</v>
      </c>
      <c r="P11" s="80">
        <v>17611730</v>
      </c>
      <c r="Q11" s="99">
        <f>O11+P11</f>
        <v>23369250</v>
      </c>
      <c r="R11" s="98">
        <f>R12+R25+R50</f>
        <v>1589728559</v>
      </c>
      <c r="S11" s="80">
        <v>16784550</v>
      </c>
      <c r="T11" s="80">
        <f>R11+S11</f>
        <v>1606513109</v>
      </c>
      <c r="U11" s="80">
        <v>121753793</v>
      </c>
      <c r="V11" s="99">
        <f>T11+U11</f>
        <v>1728266902</v>
      </c>
      <c r="W11" s="98">
        <f>R11+M11+H11</f>
        <v>1885500134</v>
      </c>
      <c r="X11" s="80">
        <f>S11+N11+I11</f>
        <v>23650824</v>
      </c>
      <c r="Y11" s="80">
        <f>W11+X11</f>
        <v>1909150958</v>
      </c>
      <c r="Z11" s="80">
        <f>U11+P11+K11</f>
        <v>139365523</v>
      </c>
      <c r="AA11" s="99">
        <f>Y11+Z11</f>
        <v>2048516481</v>
      </c>
      <c r="AB11" s="14"/>
    </row>
    <row r="12" spans="1:28" s="19" customFormat="1" ht="51" customHeight="1" x14ac:dyDescent="0.25">
      <c r="A12" s="91"/>
      <c r="B12" s="16">
        <v>1</v>
      </c>
      <c r="C12" s="17" t="s">
        <v>6</v>
      </c>
      <c r="D12" s="16"/>
      <c r="E12" s="16"/>
      <c r="F12" s="16"/>
      <c r="G12" s="92"/>
      <c r="H12" s="63">
        <f>H13+H20+H21+H22+H23+H24</f>
        <v>253274667</v>
      </c>
      <c r="I12" s="18">
        <v>6866274</v>
      </c>
      <c r="J12" s="80">
        <f>H12+I12</f>
        <v>260140941</v>
      </c>
      <c r="K12" s="80"/>
      <c r="L12" s="99">
        <f t="shared" ref="L12:L75" si="1">J12+K12</f>
        <v>260140941</v>
      </c>
      <c r="M12" s="56">
        <f t="shared" ref="M12:R12" si="2">M13+M20+M21+M22+M23+M24</f>
        <v>0</v>
      </c>
      <c r="N12" s="18">
        <v>0</v>
      </c>
      <c r="O12" s="18">
        <v>0</v>
      </c>
      <c r="P12" s="18">
        <v>17611730</v>
      </c>
      <c r="Q12" s="99">
        <f t="shared" ref="Q12:Q75" si="3">O12+P12</f>
        <v>17611730</v>
      </c>
      <c r="R12" s="56">
        <f t="shared" si="2"/>
        <v>1135097403</v>
      </c>
      <c r="S12" s="18">
        <f>S13+S24</f>
        <v>4315255</v>
      </c>
      <c r="T12" s="80">
        <f t="shared" ref="T12:T75" si="4">R12+S12</f>
        <v>1139412658</v>
      </c>
      <c r="U12" s="18">
        <v>121753793</v>
      </c>
      <c r="V12" s="99">
        <f t="shared" ref="V12:V75" si="5">T12+U12</f>
        <v>1261166451</v>
      </c>
      <c r="W12" s="56">
        <f>(R12+M12+H12)</f>
        <v>1388372070</v>
      </c>
      <c r="X12" s="80">
        <f>S12+N12+I12</f>
        <v>11181529</v>
      </c>
      <c r="Y12" s="80">
        <f t="shared" ref="Y12:Y75" si="6">W12+X12</f>
        <v>1399553599</v>
      </c>
      <c r="Z12" s="80">
        <f t="shared" ref="Z12:Z75" si="7">U12+P12+K12</f>
        <v>139365523</v>
      </c>
      <c r="AA12" s="99">
        <f t="shared" ref="AA12:AA75" si="8">Y12+Z12</f>
        <v>1538919122</v>
      </c>
      <c r="AB12" s="44"/>
    </row>
    <row r="13" spans="1:28" s="42" customFormat="1" ht="24" customHeight="1" x14ac:dyDescent="0.25">
      <c r="A13" s="20"/>
      <c r="B13" s="21"/>
      <c r="C13" s="22">
        <v>1</v>
      </c>
      <c r="D13" s="21" t="s">
        <v>7</v>
      </c>
      <c r="E13" s="22"/>
      <c r="F13" s="22"/>
      <c r="G13" s="64"/>
      <c r="H13" s="60">
        <f>H14+H15+H16+H17+H18+H19</f>
        <v>0</v>
      </c>
      <c r="I13" s="23">
        <v>0</v>
      </c>
      <c r="J13" s="81"/>
      <c r="K13" s="81"/>
      <c r="L13" s="99">
        <f t="shared" si="1"/>
        <v>0</v>
      </c>
      <c r="M13" s="71">
        <f>M14+M15+M16+M17+M18+M19</f>
        <v>0</v>
      </c>
      <c r="N13" s="23">
        <v>0</v>
      </c>
      <c r="O13" s="81">
        <f>0</f>
        <v>0</v>
      </c>
      <c r="P13" s="81"/>
      <c r="Q13" s="99">
        <f t="shared" si="3"/>
        <v>0</v>
      </c>
      <c r="R13" s="71">
        <f>R14+R15+R16+R17+R18+R19</f>
        <v>1120677403</v>
      </c>
      <c r="S13" s="23">
        <v>101240</v>
      </c>
      <c r="T13" s="80">
        <f t="shared" si="4"/>
        <v>1120778643</v>
      </c>
      <c r="U13" s="23">
        <f>U16+U17+U19</f>
        <v>48080602</v>
      </c>
      <c r="V13" s="99">
        <f t="shared" si="5"/>
        <v>1168859245</v>
      </c>
      <c r="W13" s="102">
        <f t="shared" ref="W13:W24" si="9">H13+M13+R13</f>
        <v>1120677403</v>
      </c>
      <c r="X13" s="81">
        <f>S13</f>
        <v>101240</v>
      </c>
      <c r="Y13" s="80">
        <f t="shared" si="6"/>
        <v>1120778643</v>
      </c>
      <c r="Z13" s="80">
        <f t="shared" si="7"/>
        <v>48080602</v>
      </c>
      <c r="AA13" s="99">
        <f t="shared" si="8"/>
        <v>1168859245</v>
      </c>
      <c r="AB13" s="45"/>
    </row>
    <row r="14" spans="1:28" s="39" customFormat="1" x14ac:dyDescent="0.25">
      <c r="A14" s="20"/>
      <c r="B14" s="21"/>
      <c r="C14" s="77"/>
      <c r="D14" s="22">
        <v>1</v>
      </c>
      <c r="E14" s="21" t="s">
        <v>8</v>
      </c>
      <c r="F14" s="22"/>
      <c r="G14" s="64"/>
      <c r="H14" s="58">
        <v>0</v>
      </c>
      <c r="I14" s="24">
        <v>0</v>
      </c>
      <c r="J14" s="81"/>
      <c r="K14" s="81"/>
      <c r="L14" s="99">
        <f t="shared" si="1"/>
        <v>0</v>
      </c>
      <c r="M14" s="69">
        <v>0</v>
      </c>
      <c r="N14" s="24">
        <v>0</v>
      </c>
      <c r="O14" s="81">
        <f>0</f>
        <v>0</v>
      </c>
      <c r="P14" s="81"/>
      <c r="Q14" s="99">
        <f t="shared" si="3"/>
        <v>0</v>
      </c>
      <c r="R14" s="69">
        <v>321874698</v>
      </c>
      <c r="S14" s="24"/>
      <c r="T14" s="80">
        <f t="shared" si="4"/>
        <v>321874698</v>
      </c>
      <c r="U14" s="24"/>
      <c r="V14" s="99">
        <f t="shared" si="5"/>
        <v>321874698</v>
      </c>
      <c r="W14" s="102">
        <f t="shared" si="9"/>
        <v>321874698</v>
      </c>
      <c r="X14" s="81">
        <f t="shared" ref="X14:X23" si="10">S14</f>
        <v>0</v>
      </c>
      <c r="Y14" s="80">
        <f t="shared" si="6"/>
        <v>321874698</v>
      </c>
      <c r="Z14" s="80">
        <f t="shared" si="7"/>
        <v>0</v>
      </c>
      <c r="AA14" s="99">
        <f t="shared" si="8"/>
        <v>321874698</v>
      </c>
    </row>
    <row r="15" spans="1:28" s="40" customFormat="1" ht="30" customHeight="1" x14ac:dyDescent="0.25">
      <c r="A15" s="20"/>
      <c r="B15" s="21"/>
      <c r="C15" s="77"/>
      <c r="D15" s="22">
        <v>2</v>
      </c>
      <c r="E15" s="119" t="s">
        <v>9</v>
      </c>
      <c r="F15" s="119"/>
      <c r="G15" s="120"/>
      <c r="H15" s="58">
        <v>0</v>
      </c>
      <c r="I15" s="24">
        <v>0</v>
      </c>
      <c r="J15" s="81"/>
      <c r="K15" s="81"/>
      <c r="L15" s="99">
        <f t="shared" si="1"/>
        <v>0</v>
      </c>
      <c r="M15" s="69">
        <v>0</v>
      </c>
      <c r="N15" s="24">
        <v>0</v>
      </c>
      <c r="O15" s="81">
        <f>0</f>
        <v>0</v>
      </c>
      <c r="P15" s="81"/>
      <c r="Q15" s="99">
        <f t="shared" si="3"/>
        <v>0</v>
      </c>
      <c r="R15" s="69">
        <v>459339850</v>
      </c>
      <c r="S15" s="24"/>
      <c r="T15" s="80">
        <f t="shared" si="4"/>
        <v>459339850</v>
      </c>
      <c r="U15" s="24"/>
      <c r="V15" s="99">
        <f t="shared" si="5"/>
        <v>459339850</v>
      </c>
      <c r="W15" s="102">
        <f t="shared" si="9"/>
        <v>459339850</v>
      </c>
      <c r="X15" s="81">
        <f t="shared" si="10"/>
        <v>0</v>
      </c>
      <c r="Y15" s="80">
        <f t="shared" si="6"/>
        <v>459339850</v>
      </c>
      <c r="Z15" s="80">
        <f t="shared" si="7"/>
        <v>0</v>
      </c>
      <c r="AA15" s="99">
        <f t="shared" si="8"/>
        <v>459339850</v>
      </c>
    </row>
    <row r="16" spans="1:28" s="39" customFormat="1" ht="30" customHeight="1" x14ac:dyDescent="0.25">
      <c r="A16" s="20"/>
      <c r="B16" s="21"/>
      <c r="C16" s="77"/>
      <c r="D16" s="22">
        <v>3</v>
      </c>
      <c r="E16" s="119" t="s">
        <v>10</v>
      </c>
      <c r="F16" s="119"/>
      <c r="G16" s="120"/>
      <c r="H16" s="58">
        <v>0</v>
      </c>
      <c r="I16" s="24">
        <v>0</v>
      </c>
      <c r="J16" s="81"/>
      <c r="K16" s="81"/>
      <c r="L16" s="99">
        <f t="shared" si="1"/>
        <v>0</v>
      </c>
      <c r="M16" s="69">
        <v>0</v>
      </c>
      <c r="N16" s="24">
        <v>0</v>
      </c>
      <c r="O16" s="81">
        <f>0</f>
        <v>0</v>
      </c>
      <c r="P16" s="81"/>
      <c r="Q16" s="99">
        <f t="shared" si="3"/>
        <v>0</v>
      </c>
      <c r="R16" s="69">
        <v>296956342</v>
      </c>
      <c r="S16" s="24">
        <v>101240</v>
      </c>
      <c r="T16" s="80">
        <f t="shared" si="4"/>
        <v>297057582</v>
      </c>
      <c r="U16" s="24">
        <v>132212</v>
      </c>
      <c r="V16" s="99">
        <f t="shared" si="5"/>
        <v>297189794</v>
      </c>
      <c r="W16" s="102">
        <f t="shared" si="9"/>
        <v>296956342</v>
      </c>
      <c r="X16" s="81">
        <f t="shared" si="10"/>
        <v>101240</v>
      </c>
      <c r="Y16" s="80">
        <f t="shared" si="6"/>
        <v>297057582</v>
      </c>
      <c r="Z16" s="80">
        <f t="shared" si="7"/>
        <v>132212</v>
      </c>
      <c r="AA16" s="99">
        <f t="shared" si="8"/>
        <v>297189794</v>
      </c>
    </row>
    <row r="17" spans="1:28" s="39" customFormat="1" ht="30" customHeight="1" x14ac:dyDescent="0.25">
      <c r="A17" s="20"/>
      <c r="B17" s="21"/>
      <c r="C17" s="77"/>
      <c r="D17" s="22">
        <v>4</v>
      </c>
      <c r="E17" s="119" t="s">
        <v>11</v>
      </c>
      <c r="F17" s="119"/>
      <c r="G17" s="120"/>
      <c r="H17" s="58">
        <v>0</v>
      </c>
      <c r="I17" s="24">
        <v>0</v>
      </c>
      <c r="J17" s="81"/>
      <c r="K17" s="81"/>
      <c r="L17" s="99">
        <f t="shared" si="1"/>
        <v>0</v>
      </c>
      <c r="M17" s="69">
        <v>0</v>
      </c>
      <c r="N17" s="24">
        <v>0</v>
      </c>
      <c r="O17" s="81">
        <f>0</f>
        <v>0</v>
      </c>
      <c r="P17" s="81"/>
      <c r="Q17" s="99">
        <f t="shared" si="3"/>
        <v>0</v>
      </c>
      <c r="R17" s="69">
        <v>33017960</v>
      </c>
      <c r="S17" s="24"/>
      <c r="T17" s="80">
        <f t="shared" si="4"/>
        <v>33017960</v>
      </c>
      <c r="U17" s="24">
        <v>1579000</v>
      </c>
      <c r="V17" s="99">
        <f t="shared" si="5"/>
        <v>34596960</v>
      </c>
      <c r="W17" s="102">
        <f t="shared" si="9"/>
        <v>33017960</v>
      </c>
      <c r="X17" s="81">
        <f t="shared" si="10"/>
        <v>0</v>
      </c>
      <c r="Y17" s="80">
        <f t="shared" si="6"/>
        <v>33017960</v>
      </c>
      <c r="Z17" s="80">
        <f t="shared" si="7"/>
        <v>1579000</v>
      </c>
      <c r="AA17" s="99">
        <f t="shared" si="8"/>
        <v>34596960</v>
      </c>
    </row>
    <row r="18" spans="1:28" s="39" customFormat="1" ht="16.5" customHeight="1" x14ac:dyDescent="0.25">
      <c r="A18" s="20"/>
      <c r="B18" s="21"/>
      <c r="C18" s="77"/>
      <c r="D18" s="22">
        <v>5</v>
      </c>
      <c r="E18" s="21" t="s">
        <v>12</v>
      </c>
      <c r="F18" s="22"/>
      <c r="G18" s="64"/>
      <c r="H18" s="58">
        <v>0</v>
      </c>
      <c r="I18" s="24">
        <v>0</v>
      </c>
      <c r="J18" s="81"/>
      <c r="K18" s="81"/>
      <c r="L18" s="99">
        <f t="shared" si="1"/>
        <v>0</v>
      </c>
      <c r="M18" s="69">
        <v>0</v>
      </c>
      <c r="N18" s="24">
        <v>0</v>
      </c>
      <c r="O18" s="81">
        <f>0</f>
        <v>0</v>
      </c>
      <c r="P18" s="81"/>
      <c r="Q18" s="99">
        <f t="shared" si="3"/>
        <v>0</v>
      </c>
      <c r="R18" s="69">
        <v>0</v>
      </c>
      <c r="S18" s="24"/>
      <c r="T18" s="80">
        <f t="shared" si="4"/>
        <v>0</v>
      </c>
      <c r="U18" s="24"/>
      <c r="V18" s="99">
        <f t="shared" si="5"/>
        <v>0</v>
      </c>
      <c r="W18" s="102">
        <f t="shared" si="9"/>
        <v>0</v>
      </c>
      <c r="X18" s="81">
        <f t="shared" si="10"/>
        <v>0</v>
      </c>
      <c r="Y18" s="80">
        <f t="shared" si="6"/>
        <v>0</v>
      </c>
      <c r="Z18" s="80">
        <f t="shared" si="7"/>
        <v>0</v>
      </c>
      <c r="AA18" s="99">
        <f t="shared" si="8"/>
        <v>0</v>
      </c>
    </row>
    <row r="19" spans="1:28" s="39" customFormat="1" ht="16.5" customHeight="1" x14ac:dyDescent="0.25">
      <c r="A19" s="20"/>
      <c r="B19" s="21"/>
      <c r="C19" s="116"/>
      <c r="D19" s="22">
        <v>6</v>
      </c>
      <c r="E19" s="21" t="s">
        <v>13</v>
      </c>
      <c r="F19" s="22"/>
      <c r="G19" s="64"/>
      <c r="H19" s="58">
        <v>0</v>
      </c>
      <c r="I19" s="24">
        <v>0</v>
      </c>
      <c r="J19" s="81"/>
      <c r="K19" s="81"/>
      <c r="L19" s="99">
        <f t="shared" si="1"/>
        <v>0</v>
      </c>
      <c r="M19" s="69">
        <v>0</v>
      </c>
      <c r="N19" s="24">
        <v>0</v>
      </c>
      <c r="O19" s="81">
        <f>0</f>
        <v>0</v>
      </c>
      <c r="P19" s="81"/>
      <c r="Q19" s="99">
        <f t="shared" si="3"/>
        <v>0</v>
      </c>
      <c r="R19" s="69">
        <v>9488553</v>
      </c>
      <c r="S19" s="24"/>
      <c r="T19" s="80">
        <f t="shared" si="4"/>
        <v>9488553</v>
      </c>
      <c r="U19" s="24">
        <v>46369390</v>
      </c>
      <c r="V19" s="99">
        <f t="shared" si="5"/>
        <v>55857943</v>
      </c>
      <c r="W19" s="102">
        <f t="shared" si="9"/>
        <v>9488553</v>
      </c>
      <c r="X19" s="81">
        <f t="shared" si="10"/>
        <v>0</v>
      </c>
      <c r="Y19" s="80">
        <f t="shared" si="6"/>
        <v>9488553</v>
      </c>
      <c r="Z19" s="80">
        <f t="shared" si="7"/>
        <v>46369390</v>
      </c>
      <c r="AA19" s="99">
        <f t="shared" si="8"/>
        <v>55857943</v>
      </c>
    </row>
    <row r="20" spans="1:28" s="39" customFormat="1" ht="16.5" customHeight="1" x14ac:dyDescent="0.25">
      <c r="A20" s="20"/>
      <c r="B20" s="21"/>
      <c r="C20" s="22">
        <v>2</v>
      </c>
      <c r="D20" s="21" t="s">
        <v>14</v>
      </c>
      <c r="E20" s="22"/>
      <c r="F20" s="22"/>
      <c r="G20" s="64"/>
      <c r="H20" s="59">
        <v>0</v>
      </c>
      <c r="I20" s="26">
        <v>0</v>
      </c>
      <c r="J20" s="81"/>
      <c r="K20" s="81"/>
      <c r="L20" s="99">
        <f t="shared" si="1"/>
        <v>0</v>
      </c>
      <c r="M20" s="70">
        <v>0</v>
      </c>
      <c r="N20" s="26">
        <v>0</v>
      </c>
      <c r="O20" s="81">
        <f>0</f>
        <v>0</v>
      </c>
      <c r="P20" s="81"/>
      <c r="Q20" s="99">
        <f t="shared" si="3"/>
        <v>0</v>
      </c>
      <c r="R20" s="70">
        <v>0</v>
      </c>
      <c r="S20" s="26"/>
      <c r="T20" s="80">
        <f t="shared" si="4"/>
        <v>0</v>
      </c>
      <c r="U20" s="26"/>
      <c r="V20" s="99">
        <f t="shared" si="5"/>
        <v>0</v>
      </c>
      <c r="W20" s="102">
        <f t="shared" si="9"/>
        <v>0</v>
      </c>
      <c r="X20" s="81">
        <f t="shared" si="10"/>
        <v>0</v>
      </c>
      <c r="Y20" s="80">
        <f t="shared" si="6"/>
        <v>0</v>
      </c>
      <c r="Z20" s="80">
        <f t="shared" si="7"/>
        <v>0</v>
      </c>
      <c r="AA20" s="99">
        <f t="shared" si="8"/>
        <v>0</v>
      </c>
    </row>
    <row r="21" spans="1:28" s="39" customFormat="1" ht="30.75" customHeight="1" x14ac:dyDescent="0.25">
      <c r="A21" s="20"/>
      <c r="B21" s="21"/>
      <c r="C21" s="22">
        <v>3</v>
      </c>
      <c r="D21" s="119" t="s">
        <v>15</v>
      </c>
      <c r="E21" s="119"/>
      <c r="F21" s="119"/>
      <c r="G21" s="120"/>
      <c r="H21" s="58">
        <v>0</v>
      </c>
      <c r="I21" s="24">
        <v>0</v>
      </c>
      <c r="J21" s="81"/>
      <c r="K21" s="81"/>
      <c r="L21" s="99">
        <f t="shared" si="1"/>
        <v>0</v>
      </c>
      <c r="M21" s="69">
        <v>0</v>
      </c>
      <c r="N21" s="24">
        <v>0</v>
      </c>
      <c r="O21" s="81">
        <f>0</f>
        <v>0</v>
      </c>
      <c r="P21" s="81"/>
      <c r="Q21" s="99">
        <f t="shared" si="3"/>
        <v>0</v>
      </c>
      <c r="R21" s="69">
        <v>0</v>
      </c>
      <c r="S21" s="24"/>
      <c r="T21" s="80">
        <f t="shared" si="4"/>
        <v>0</v>
      </c>
      <c r="U21" s="24"/>
      <c r="V21" s="99">
        <f t="shared" si="5"/>
        <v>0</v>
      </c>
      <c r="W21" s="102">
        <f t="shared" si="9"/>
        <v>0</v>
      </c>
      <c r="X21" s="81">
        <f t="shared" si="10"/>
        <v>0</v>
      </c>
      <c r="Y21" s="80">
        <f t="shared" si="6"/>
        <v>0</v>
      </c>
      <c r="Z21" s="80">
        <f t="shared" si="7"/>
        <v>0</v>
      </c>
      <c r="AA21" s="99">
        <f t="shared" si="8"/>
        <v>0</v>
      </c>
    </row>
    <row r="22" spans="1:28" s="39" customFormat="1" ht="30" customHeight="1" x14ac:dyDescent="0.25">
      <c r="A22" s="20"/>
      <c r="B22" s="21"/>
      <c r="C22" s="22">
        <v>4</v>
      </c>
      <c r="D22" s="119" t="s">
        <v>16</v>
      </c>
      <c r="E22" s="119"/>
      <c r="F22" s="119"/>
      <c r="G22" s="120"/>
      <c r="H22" s="58">
        <v>0</v>
      </c>
      <c r="I22" s="24">
        <v>0</v>
      </c>
      <c r="J22" s="81"/>
      <c r="K22" s="81"/>
      <c r="L22" s="99">
        <f t="shared" si="1"/>
        <v>0</v>
      </c>
      <c r="M22" s="69">
        <v>0</v>
      </c>
      <c r="N22" s="24">
        <v>0</v>
      </c>
      <c r="O22" s="81">
        <f>0</f>
        <v>0</v>
      </c>
      <c r="P22" s="81"/>
      <c r="Q22" s="99">
        <f t="shared" si="3"/>
        <v>0</v>
      </c>
      <c r="R22" s="69">
        <v>0</v>
      </c>
      <c r="S22" s="24"/>
      <c r="T22" s="80">
        <f t="shared" si="4"/>
        <v>0</v>
      </c>
      <c r="U22" s="24"/>
      <c r="V22" s="99">
        <f t="shared" si="5"/>
        <v>0</v>
      </c>
      <c r="W22" s="102">
        <f t="shared" si="9"/>
        <v>0</v>
      </c>
      <c r="X22" s="81">
        <f t="shared" si="10"/>
        <v>0</v>
      </c>
      <c r="Y22" s="80">
        <f t="shared" si="6"/>
        <v>0</v>
      </c>
      <c r="Z22" s="80">
        <f t="shared" si="7"/>
        <v>0</v>
      </c>
      <c r="AA22" s="99">
        <f t="shared" si="8"/>
        <v>0</v>
      </c>
    </row>
    <row r="23" spans="1:28" s="39" customFormat="1" ht="29.25" customHeight="1" x14ac:dyDescent="0.25">
      <c r="A23" s="20"/>
      <c r="B23" s="21"/>
      <c r="C23" s="22">
        <v>5</v>
      </c>
      <c r="D23" s="119" t="s">
        <v>17</v>
      </c>
      <c r="E23" s="119"/>
      <c r="F23" s="119"/>
      <c r="G23" s="120"/>
      <c r="H23" s="58">
        <v>0</v>
      </c>
      <c r="I23" s="24">
        <v>0</v>
      </c>
      <c r="J23" s="81"/>
      <c r="K23" s="81"/>
      <c r="L23" s="99">
        <f t="shared" si="1"/>
        <v>0</v>
      </c>
      <c r="M23" s="69">
        <v>0</v>
      </c>
      <c r="N23" s="24">
        <v>0</v>
      </c>
      <c r="O23" s="81">
        <f>0</f>
        <v>0</v>
      </c>
      <c r="P23" s="81"/>
      <c r="Q23" s="99">
        <f t="shared" si="3"/>
        <v>0</v>
      </c>
      <c r="R23" s="69">
        <v>0</v>
      </c>
      <c r="S23" s="24"/>
      <c r="T23" s="80">
        <f t="shared" si="4"/>
        <v>0</v>
      </c>
      <c r="U23" s="24"/>
      <c r="V23" s="99">
        <f t="shared" si="5"/>
        <v>0</v>
      </c>
      <c r="W23" s="102">
        <f t="shared" si="9"/>
        <v>0</v>
      </c>
      <c r="X23" s="81">
        <f t="shared" si="10"/>
        <v>0</v>
      </c>
      <c r="Y23" s="80">
        <f t="shared" si="6"/>
        <v>0</v>
      </c>
      <c r="Z23" s="80">
        <f t="shared" si="7"/>
        <v>0</v>
      </c>
      <c r="AA23" s="99">
        <f t="shared" si="8"/>
        <v>0</v>
      </c>
    </row>
    <row r="24" spans="1:28" s="39" customFormat="1" ht="29.25" customHeight="1" x14ac:dyDescent="0.25">
      <c r="A24" s="37"/>
      <c r="B24" s="83"/>
      <c r="C24" s="22">
        <v>6</v>
      </c>
      <c r="D24" s="119" t="s">
        <v>18</v>
      </c>
      <c r="E24" s="119"/>
      <c r="F24" s="119"/>
      <c r="G24" s="120"/>
      <c r="H24" s="58">
        <v>253274667</v>
      </c>
      <c r="I24" s="24">
        <v>6866274</v>
      </c>
      <c r="J24" s="81">
        <f>H24+I24</f>
        <v>260140941</v>
      </c>
      <c r="K24" s="81"/>
      <c r="L24" s="99">
        <f t="shared" si="1"/>
        <v>260140941</v>
      </c>
      <c r="M24" s="69">
        <v>0</v>
      </c>
      <c r="N24" s="24">
        <v>0</v>
      </c>
      <c r="O24" s="81">
        <f>0</f>
        <v>0</v>
      </c>
      <c r="P24" s="81">
        <v>17611730</v>
      </c>
      <c r="Q24" s="99">
        <f t="shared" si="3"/>
        <v>17611730</v>
      </c>
      <c r="R24" s="69">
        <v>14420000</v>
      </c>
      <c r="S24" s="24">
        <v>4214015</v>
      </c>
      <c r="T24" s="80">
        <f t="shared" si="4"/>
        <v>18634015</v>
      </c>
      <c r="U24" s="24">
        <v>73673191</v>
      </c>
      <c r="V24" s="99">
        <f t="shared" si="5"/>
        <v>92307206</v>
      </c>
      <c r="W24" s="102">
        <f t="shared" si="9"/>
        <v>267694667</v>
      </c>
      <c r="X24" s="81">
        <f>S24+I24</f>
        <v>11080289</v>
      </c>
      <c r="Y24" s="80">
        <f t="shared" si="6"/>
        <v>278774956</v>
      </c>
      <c r="Z24" s="80">
        <f t="shared" si="7"/>
        <v>91284921</v>
      </c>
      <c r="AA24" s="99">
        <f t="shared" si="8"/>
        <v>370059877</v>
      </c>
      <c r="AB24" s="41"/>
    </row>
    <row r="25" spans="1:28" s="15" customFormat="1" ht="16.5" customHeight="1" x14ac:dyDescent="0.25">
      <c r="A25" s="27"/>
      <c r="B25" s="16">
        <v>2</v>
      </c>
      <c r="C25" s="17" t="s">
        <v>2</v>
      </c>
      <c r="D25" s="16"/>
      <c r="E25" s="16"/>
      <c r="F25" s="16"/>
      <c r="G25" s="92"/>
      <c r="H25" s="63">
        <f>+H26+H29+H34+H45</f>
        <v>0</v>
      </c>
      <c r="I25" s="18">
        <v>0</v>
      </c>
      <c r="J25" s="18"/>
      <c r="K25" s="18"/>
      <c r="L25" s="99">
        <f t="shared" si="1"/>
        <v>0</v>
      </c>
      <c r="M25" s="56">
        <f t="shared" ref="M25:R25" si="11">+M26+M29+M34+M45</f>
        <v>0</v>
      </c>
      <c r="N25" s="18">
        <v>0</v>
      </c>
      <c r="O25" s="18">
        <v>0</v>
      </c>
      <c r="P25" s="18"/>
      <c r="Q25" s="99">
        <f t="shared" si="3"/>
        <v>0</v>
      </c>
      <c r="R25" s="56">
        <f t="shared" si="11"/>
        <v>274557643</v>
      </c>
      <c r="S25" s="18">
        <v>0</v>
      </c>
      <c r="T25" s="80">
        <f t="shared" si="4"/>
        <v>274557643</v>
      </c>
      <c r="U25" s="18"/>
      <c r="V25" s="99">
        <f t="shared" si="5"/>
        <v>274557643</v>
      </c>
      <c r="W25" s="56">
        <f>R25+M25+H25</f>
        <v>274557643</v>
      </c>
      <c r="X25" s="18">
        <v>0</v>
      </c>
      <c r="Y25" s="80">
        <f t="shared" si="6"/>
        <v>274557643</v>
      </c>
      <c r="Z25" s="80">
        <f t="shared" si="7"/>
        <v>0</v>
      </c>
      <c r="AA25" s="99">
        <f t="shared" si="8"/>
        <v>274557643</v>
      </c>
      <c r="AB25" s="36"/>
    </row>
    <row r="26" spans="1:28" s="39" customFormat="1" ht="16.5" customHeight="1" x14ac:dyDescent="0.25">
      <c r="A26" s="28"/>
      <c r="B26" s="21"/>
      <c r="C26" s="22">
        <v>1</v>
      </c>
      <c r="D26" s="21" t="s">
        <v>19</v>
      </c>
      <c r="E26" s="22"/>
      <c r="F26" s="22"/>
      <c r="G26" s="64"/>
      <c r="H26" s="60">
        <f>H27</f>
        <v>0</v>
      </c>
      <c r="I26" s="23">
        <v>0</v>
      </c>
      <c r="J26" s="81"/>
      <c r="K26" s="81"/>
      <c r="L26" s="99">
        <f t="shared" si="1"/>
        <v>0</v>
      </c>
      <c r="M26" s="71">
        <f>M27</f>
        <v>0</v>
      </c>
      <c r="N26" s="23">
        <v>0</v>
      </c>
      <c r="O26" s="81">
        <v>0</v>
      </c>
      <c r="P26" s="81"/>
      <c r="Q26" s="99">
        <f t="shared" si="3"/>
        <v>0</v>
      </c>
      <c r="R26" s="71">
        <f>R27</f>
        <v>50000</v>
      </c>
      <c r="S26" s="23"/>
      <c r="T26" s="80">
        <f t="shared" si="4"/>
        <v>50000</v>
      </c>
      <c r="U26" s="23"/>
      <c r="V26" s="99">
        <f t="shared" si="5"/>
        <v>50000</v>
      </c>
      <c r="W26" s="102">
        <f t="shared" ref="W26:W49" si="12">H26+M26+R26</f>
        <v>50000</v>
      </c>
      <c r="X26" s="81">
        <v>0</v>
      </c>
      <c r="Y26" s="80">
        <f t="shared" si="6"/>
        <v>50000</v>
      </c>
      <c r="Z26" s="80">
        <f t="shared" si="7"/>
        <v>0</v>
      </c>
      <c r="AA26" s="99">
        <f t="shared" si="8"/>
        <v>50000</v>
      </c>
    </row>
    <row r="27" spans="1:28" s="39" customFormat="1" ht="16.5" customHeight="1" x14ac:dyDescent="0.25">
      <c r="A27" s="28"/>
      <c r="B27" s="29"/>
      <c r="C27" s="21"/>
      <c r="D27" s="22">
        <v>1</v>
      </c>
      <c r="E27" s="21" t="s">
        <v>20</v>
      </c>
      <c r="F27" s="22"/>
      <c r="G27" s="64"/>
      <c r="H27" s="60">
        <v>0</v>
      </c>
      <c r="I27" s="23">
        <v>0</v>
      </c>
      <c r="J27" s="81"/>
      <c r="K27" s="81"/>
      <c r="L27" s="99">
        <f t="shared" si="1"/>
        <v>0</v>
      </c>
      <c r="M27" s="71">
        <v>0</v>
      </c>
      <c r="N27" s="23">
        <v>0</v>
      </c>
      <c r="O27" s="81">
        <v>0</v>
      </c>
      <c r="P27" s="81"/>
      <c r="Q27" s="99">
        <f t="shared" si="3"/>
        <v>0</v>
      </c>
      <c r="R27" s="71">
        <f>SUM(R28)</f>
        <v>50000</v>
      </c>
      <c r="S27" s="23"/>
      <c r="T27" s="80">
        <f t="shared" si="4"/>
        <v>50000</v>
      </c>
      <c r="U27" s="23"/>
      <c r="V27" s="99">
        <f t="shared" si="5"/>
        <v>50000</v>
      </c>
      <c r="W27" s="102">
        <f t="shared" si="12"/>
        <v>50000</v>
      </c>
      <c r="X27" s="81">
        <v>0</v>
      </c>
      <c r="Y27" s="80">
        <f t="shared" si="6"/>
        <v>50000</v>
      </c>
      <c r="Z27" s="80">
        <f t="shared" si="7"/>
        <v>0</v>
      </c>
      <c r="AA27" s="99">
        <f t="shared" si="8"/>
        <v>50000</v>
      </c>
    </row>
    <row r="28" spans="1:28" s="39" customFormat="1" ht="30.75" customHeight="1" x14ac:dyDescent="0.25">
      <c r="A28" s="28"/>
      <c r="B28" s="29"/>
      <c r="C28" s="21"/>
      <c r="D28" s="29"/>
      <c r="E28" s="29" t="s">
        <v>4</v>
      </c>
      <c r="F28" s="150" t="s">
        <v>21</v>
      </c>
      <c r="G28" s="151"/>
      <c r="H28" s="60"/>
      <c r="I28" s="23">
        <v>0</v>
      </c>
      <c r="J28" s="81"/>
      <c r="K28" s="81"/>
      <c r="L28" s="99">
        <f t="shared" si="1"/>
        <v>0</v>
      </c>
      <c r="M28" s="71"/>
      <c r="N28" s="23">
        <v>0</v>
      </c>
      <c r="O28" s="81">
        <v>0</v>
      </c>
      <c r="P28" s="81"/>
      <c r="Q28" s="99">
        <f t="shared" si="3"/>
        <v>0</v>
      </c>
      <c r="R28" s="71">
        <v>50000</v>
      </c>
      <c r="S28" s="23"/>
      <c r="T28" s="80">
        <f t="shared" si="4"/>
        <v>50000</v>
      </c>
      <c r="U28" s="23"/>
      <c r="V28" s="99">
        <f t="shared" si="5"/>
        <v>50000</v>
      </c>
      <c r="W28" s="102">
        <f t="shared" si="12"/>
        <v>50000</v>
      </c>
      <c r="X28" s="81">
        <v>0</v>
      </c>
      <c r="Y28" s="80">
        <f t="shared" si="6"/>
        <v>50000</v>
      </c>
      <c r="Z28" s="80">
        <f t="shared" si="7"/>
        <v>0</v>
      </c>
      <c r="AA28" s="99">
        <f t="shared" si="8"/>
        <v>50000</v>
      </c>
    </row>
    <row r="29" spans="1:28" s="39" customFormat="1" ht="16.5" customHeight="1" x14ac:dyDescent="0.25">
      <c r="A29" s="28"/>
      <c r="B29" s="21"/>
      <c r="C29" s="22">
        <v>2</v>
      </c>
      <c r="D29" s="21" t="s">
        <v>22</v>
      </c>
      <c r="E29" s="22"/>
      <c r="F29" s="22"/>
      <c r="G29" s="64"/>
      <c r="H29" s="60">
        <v>0</v>
      </c>
      <c r="I29" s="23">
        <v>0</v>
      </c>
      <c r="J29" s="81"/>
      <c r="K29" s="81"/>
      <c r="L29" s="99">
        <f t="shared" si="1"/>
        <v>0</v>
      </c>
      <c r="M29" s="71">
        <v>0</v>
      </c>
      <c r="N29" s="23">
        <v>0</v>
      </c>
      <c r="O29" s="81">
        <v>0</v>
      </c>
      <c r="P29" s="81"/>
      <c r="Q29" s="99">
        <f t="shared" si="3"/>
        <v>0</v>
      </c>
      <c r="R29" s="71">
        <f>R30+R31+R32+R33</f>
        <v>70496346</v>
      </c>
      <c r="S29" s="23"/>
      <c r="T29" s="80">
        <f t="shared" si="4"/>
        <v>70496346</v>
      </c>
      <c r="U29" s="23"/>
      <c r="V29" s="99">
        <f t="shared" si="5"/>
        <v>70496346</v>
      </c>
      <c r="W29" s="102">
        <f t="shared" si="12"/>
        <v>70496346</v>
      </c>
      <c r="X29" s="81">
        <v>0</v>
      </c>
      <c r="Y29" s="80">
        <f t="shared" si="6"/>
        <v>70496346</v>
      </c>
      <c r="Z29" s="80">
        <f t="shared" si="7"/>
        <v>0</v>
      </c>
      <c r="AA29" s="99">
        <f t="shared" si="8"/>
        <v>70496346</v>
      </c>
    </row>
    <row r="30" spans="1:28" s="39" customFormat="1" ht="16.5" customHeight="1" x14ac:dyDescent="0.25">
      <c r="A30" s="28"/>
      <c r="B30" s="29"/>
      <c r="C30" s="21"/>
      <c r="D30" s="29"/>
      <c r="E30" s="29" t="s">
        <v>4</v>
      </c>
      <c r="F30" s="75" t="s">
        <v>23</v>
      </c>
      <c r="G30" s="76"/>
      <c r="H30" s="60"/>
      <c r="I30" s="23">
        <v>0</v>
      </c>
      <c r="J30" s="81"/>
      <c r="K30" s="81"/>
      <c r="L30" s="99">
        <f t="shared" si="1"/>
        <v>0</v>
      </c>
      <c r="M30" s="71"/>
      <c r="N30" s="23">
        <v>0</v>
      </c>
      <c r="O30" s="81">
        <v>0</v>
      </c>
      <c r="P30" s="81"/>
      <c r="Q30" s="99">
        <f t="shared" si="3"/>
        <v>0</v>
      </c>
      <c r="R30" s="71">
        <v>35315648</v>
      </c>
      <c r="S30" s="23"/>
      <c r="T30" s="80">
        <f t="shared" si="4"/>
        <v>35315648</v>
      </c>
      <c r="U30" s="23"/>
      <c r="V30" s="99">
        <f t="shared" si="5"/>
        <v>35315648</v>
      </c>
      <c r="W30" s="102">
        <f t="shared" si="12"/>
        <v>35315648</v>
      </c>
      <c r="X30" s="81">
        <v>0</v>
      </c>
      <c r="Y30" s="80">
        <f t="shared" si="6"/>
        <v>35315648</v>
      </c>
      <c r="Z30" s="80">
        <f t="shared" si="7"/>
        <v>0</v>
      </c>
      <c r="AA30" s="99">
        <f t="shared" si="8"/>
        <v>35315648</v>
      </c>
    </row>
    <row r="31" spans="1:28" s="40" customFormat="1" ht="36.75" customHeight="1" x14ac:dyDescent="0.25">
      <c r="A31" s="28"/>
      <c r="B31" s="29"/>
      <c r="C31" s="21"/>
      <c r="D31" s="29"/>
      <c r="E31" s="29" t="s">
        <v>4</v>
      </c>
      <c r="F31" s="75" t="s">
        <v>24</v>
      </c>
      <c r="G31" s="76"/>
      <c r="H31" s="60"/>
      <c r="I31" s="23">
        <v>0</v>
      </c>
      <c r="J31" s="81"/>
      <c r="K31" s="81"/>
      <c r="L31" s="99">
        <f t="shared" si="1"/>
        <v>0</v>
      </c>
      <c r="M31" s="71"/>
      <c r="N31" s="23">
        <v>0</v>
      </c>
      <c r="O31" s="81">
        <v>0</v>
      </c>
      <c r="P31" s="81"/>
      <c r="Q31" s="99">
        <f t="shared" si="3"/>
        <v>0</v>
      </c>
      <c r="R31" s="71">
        <v>0</v>
      </c>
      <c r="S31" s="23"/>
      <c r="T31" s="80">
        <f t="shared" si="4"/>
        <v>0</v>
      </c>
      <c r="U31" s="23"/>
      <c r="V31" s="99">
        <f t="shared" si="5"/>
        <v>0</v>
      </c>
      <c r="W31" s="102">
        <f t="shared" si="12"/>
        <v>0</v>
      </c>
      <c r="X31" s="81">
        <v>0</v>
      </c>
      <c r="Y31" s="80">
        <f t="shared" si="6"/>
        <v>0</v>
      </c>
      <c r="Z31" s="80">
        <f t="shared" si="7"/>
        <v>0</v>
      </c>
      <c r="AA31" s="99">
        <f t="shared" si="8"/>
        <v>0</v>
      </c>
    </row>
    <row r="32" spans="1:28" s="39" customFormat="1" ht="16.5" customHeight="1" x14ac:dyDescent="0.25">
      <c r="A32" s="28"/>
      <c r="B32" s="29"/>
      <c r="C32" s="21"/>
      <c r="D32" s="29"/>
      <c r="E32" s="29" t="s">
        <v>4</v>
      </c>
      <c r="F32" s="75" t="s">
        <v>25</v>
      </c>
      <c r="G32" s="76"/>
      <c r="H32" s="60"/>
      <c r="I32" s="23">
        <v>0</v>
      </c>
      <c r="J32" s="81"/>
      <c r="K32" s="81"/>
      <c r="L32" s="99">
        <f t="shared" si="1"/>
        <v>0</v>
      </c>
      <c r="M32" s="71"/>
      <c r="N32" s="23">
        <v>0</v>
      </c>
      <c r="O32" s="81">
        <v>0</v>
      </c>
      <c r="P32" s="81"/>
      <c r="Q32" s="99">
        <f t="shared" si="3"/>
        <v>0</v>
      </c>
      <c r="R32" s="71">
        <v>35180698</v>
      </c>
      <c r="S32" s="23"/>
      <c r="T32" s="80">
        <f t="shared" si="4"/>
        <v>35180698</v>
      </c>
      <c r="U32" s="23"/>
      <c r="V32" s="99">
        <f t="shared" si="5"/>
        <v>35180698</v>
      </c>
      <c r="W32" s="102">
        <f t="shared" si="12"/>
        <v>35180698</v>
      </c>
      <c r="X32" s="81">
        <v>0</v>
      </c>
      <c r="Y32" s="80">
        <f t="shared" si="6"/>
        <v>35180698</v>
      </c>
      <c r="Z32" s="80">
        <f t="shared" si="7"/>
        <v>0</v>
      </c>
      <c r="AA32" s="99">
        <f t="shared" si="8"/>
        <v>35180698</v>
      </c>
    </row>
    <row r="33" spans="1:27" s="39" customFormat="1" ht="16.5" customHeight="1" x14ac:dyDescent="0.25">
      <c r="A33" s="28"/>
      <c r="B33" s="29"/>
      <c r="C33" s="21"/>
      <c r="D33" s="29"/>
      <c r="E33" s="29" t="s">
        <v>4</v>
      </c>
      <c r="F33" s="75" t="s">
        <v>26</v>
      </c>
      <c r="G33" s="76"/>
      <c r="H33" s="60"/>
      <c r="I33" s="23">
        <v>0</v>
      </c>
      <c r="J33" s="81"/>
      <c r="K33" s="81"/>
      <c r="L33" s="99">
        <f t="shared" si="1"/>
        <v>0</v>
      </c>
      <c r="M33" s="71"/>
      <c r="N33" s="23">
        <v>0</v>
      </c>
      <c r="O33" s="81">
        <v>0</v>
      </c>
      <c r="P33" s="81"/>
      <c r="Q33" s="99">
        <f t="shared" si="3"/>
        <v>0</v>
      </c>
      <c r="R33" s="71"/>
      <c r="S33" s="23"/>
      <c r="T33" s="80">
        <f t="shared" si="4"/>
        <v>0</v>
      </c>
      <c r="U33" s="23"/>
      <c r="V33" s="99">
        <f t="shared" si="5"/>
        <v>0</v>
      </c>
      <c r="W33" s="102">
        <f t="shared" si="12"/>
        <v>0</v>
      </c>
      <c r="X33" s="81">
        <v>0</v>
      </c>
      <c r="Y33" s="80">
        <f t="shared" si="6"/>
        <v>0</v>
      </c>
      <c r="Z33" s="80">
        <f t="shared" si="7"/>
        <v>0</v>
      </c>
      <c r="AA33" s="99">
        <f t="shared" si="8"/>
        <v>0</v>
      </c>
    </row>
    <row r="34" spans="1:27" s="40" customFormat="1" ht="16.5" customHeight="1" x14ac:dyDescent="0.25">
      <c r="A34" s="20"/>
      <c r="B34" s="21"/>
      <c r="C34" s="22">
        <v>3</v>
      </c>
      <c r="D34" s="21" t="s">
        <v>27</v>
      </c>
      <c r="E34" s="22"/>
      <c r="F34" s="22"/>
      <c r="G34" s="64"/>
      <c r="H34" s="60">
        <f>H35+H38+H395</f>
        <v>0</v>
      </c>
      <c r="I34" s="23">
        <v>0</v>
      </c>
      <c r="J34" s="81"/>
      <c r="K34" s="81"/>
      <c r="L34" s="99">
        <f t="shared" si="1"/>
        <v>0</v>
      </c>
      <c r="M34" s="71">
        <f>M35+M38+M395</f>
        <v>0</v>
      </c>
      <c r="N34" s="23">
        <v>0</v>
      </c>
      <c r="O34" s="81">
        <v>0</v>
      </c>
      <c r="P34" s="81"/>
      <c r="Q34" s="99">
        <f t="shared" si="3"/>
        <v>0</v>
      </c>
      <c r="R34" s="71">
        <f>R35+R38+R41</f>
        <v>201161718</v>
      </c>
      <c r="S34" s="23"/>
      <c r="T34" s="80">
        <f t="shared" si="4"/>
        <v>201161718</v>
      </c>
      <c r="U34" s="23"/>
      <c r="V34" s="99">
        <f t="shared" si="5"/>
        <v>201161718</v>
      </c>
      <c r="W34" s="102">
        <f t="shared" si="12"/>
        <v>201161718</v>
      </c>
      <c r="X34" s="81">
        <v>0</v>
      </c>
      <c r="Y34" s="80">
        <f t="shared" si="6"/>
        <v>201161718</v>
      </c>
      <c r="Z34" s="80">
        <f t="shared" si="7"/>
        <v>0</v>
      </c>
      <c r="AA34" s="99">
        <f t="shared" si="8"/>
        <v>201161718</v>
      </c>
    </row>
    <row r="35" spans="1:27" s="39" customFormat="1" ht="16.5" customHeight="1" x14ac:dyDescent="0.25">
      <c r="A35" s="28"/>
      <c r="B35" s="29"/>
      <c r="C35" s="21"/>
      <c r="D35" s="22">
        <v>1</v>
      </c>
      <c r="E35" s="21" t="s">
        <v>28</v>
      </c>
      <c r="F35" s="22"/>
      <c r="G35" s="64"/>
      <c r="H35" s="60"/>
      <c r="I35" s="23">
        <v>0</v>
      </c>
      <c r="J35" s="81"/>
      <c r="K35" s="81"/>
      <c r="L35" s="99">
        <f t="shared" si="1"/>
        <v>0</v>
      </c>
      <c r="M35" s="71"/>
      <c r="N35" s="23">
        <v>0</v>
      </c>
      <c r="O35" s="81">
        <v>0</v>
      </c>
      <c r="P35" s="81"/>
      <c r="Q35" s="99">
        <f t="shared" si="3"/>
        <v>0</v>
      </c>
      <c r="R35" s="71">
        <v>201161718</v>
      </c>
      <c r="S35" s="23"/>
      <c r="T35" s="80">
        <f t="shared" si="4"/>
        <v>201161718</v>
      </c>
      <c r="U35" s="23"/>
      <c r="V35" s="99">
        <f t="shared" si="5"/>
        <v>201161718</v>
      </c>
      <c r="W35" s="102">
        <f t="shared" si="12"/>
        <v>201161718</v>
      </c>
      <c r="X35" s="81">
        <v>0</v>
      </c>
      <c r="Y35" s="80">
        <f t="shared" si="6"/>
        <v>201161718</v>
      </c>
      <c r="Z35" s="80">
        <f t="shared" si="7"/>
        <v>0</v>
      </c>
      <c r="AA35" s="99">
        <f t="shared" si="8"/>
        <v>201161718</v>
      </c>
    </row>
    <row r="36" spans="1:27" s="39" customFormat="1" ht="29.25" customHeight="1" x14ac:dyDescent="0.25">
      <c r="A36" s="28"/>
      <c r="B36" s="29"/>
      <c r="C36" s="21"/>
      <c r="D36" s="29"/>
      <c r="E36" s="29" t="s">
        <v>4</v>
      </c>
      <c r="F36" s="150" t="s">
        <v>29</v>
      </c>
      <c r="G36" s="151"/>
      <c r="H36" s="60"/>
      <c r="I36" s="23">
        <v>0</v>
      </c>
      <c r="J36" s="81"/>
      <c r="K36" s="81"/>
      <c r="L36" s="99">
        <f t="shared" si="1"/>
        <v>0</v>
      </c>
      <c r="M36" s="71"/>
      <c r="N36" s="23">
        <v>0</v>
      </c>
      <c r="O36" s="81">
        <v>0</v>
      </c>
      <c r="P36" s="81"/>
      <c r="Q36" s="99">
        <f t="shared" si="3"/>
        <v>0</v>
      </c>
      <c r="R36" s="71"/>
      <c r="S36" s="23"/>
      <c r="T36" s="80">
        <f t="shared" si="4"/>
        <v>0</v>
      </c>
      <c r="U36" s="23"/>
      <c r="V36" s="99">
        <f t="shared" si="5"/>
        <v>0</v>
      </c>
      <c r="W36" s="102">
        <f t="shared" si="12"/>
        <v>0</v>
      </c>
      <c r="X36" s="81">
        <v>0</v>
      </c>
      <c r="Y36" s="80">
        <f t="shared" si="6"/>
        <v>0</v>
      </c>
      <c r="Z36" s="80">
        <f t="shared" si="7"/>
        <v>0</v>
      </c>
      <c r="AA36" s="99">
        <f t="shared" si="8"/>
        <v>0</v>
      </c>
    </row>
    <row r="37" spans="1:27" s="40" customFormat="1" ht="29.25" customHeight="1" x14ac:dyDescent="0.25">
      <c r="A37" s="28"/>
      <c r="B37" s="29"/>
      <c r="C37" s="21"/>
      <c r="D37" s="29"/>
      <c r="E37" s="29" t="s">
        <v>4</v>
      </c>
      <c r="F37" s="150" t="s">
        <v>30</v>
      </c>
      <c r="G37" s="151"/>
      <c r="H37" s="60"/>
      <c r="I37" s="23">
        <v>0</v>
      </c>
      <c r="J37" s="81"/>
      <c r="K37" s="81"/>
      <c r="L37" s="99">
        <f t="shared" si="1"/>
        <v>0</v>
      </c>
      <c r="M37" s="71"/>
      <c r="N37" s="23">
        <v>0</v>
      </c>
      <c r="O37" s="81">
        <v>0</v>
      </c>
      <c r="P37" s="81"/>
      <c r="Q37" s="99">
        <f t="shared" si="3"/>
        <v>0</v>
      </c>
      <c r="R37" s="71"/>
      <c r="S37" s="23"/>
      <c r="T37" s="80">
        <f t="shared" si="4"/>
        <v>0</v>
      </c>
      <c r="U37" s="23"/>
      <c r="V37" s="99">
        <f t="shared" si="5"/>
        <v>0</v>
      </c>
      <c r="W37" s="102">
        <f t="shared" si="12"/>
        <v>0</v>
      </c>
      <c r="X37" s="81"/>
      <c r="Y37" s="80">
        <f t="shared" si="6"/>
        <v>0</v>
      </c>
      <c r="Z37" s="80">
        <f t="shared" si="7"/>
        <v>0</v>
      </c>
      <c r="AA37" s="99">
        <f t="shared" si="8"/>
        <v>0</v>
      </c>
    </row>
    <row r="38" spans="1:27" s="39" customFormat="1" ht="16.5" customHeight="1" x14ac:dyDescent="0.25">
      <c r="A38" s="28"/>
      <c r="B38" s="29"/>
      <c r="C38" s="21"/>
      <c r="D38" s="22">
        <v>2</v>
      </c>
      <c r="E38" s="21" t="s">
        <v>31</v>
      </c>
      <c r="F38" s="22"/>
      <c r="G38" s="64"/>
      <c r="H38" s="60">
        <v>0</v>
      </c>
      <c r="I38" s="23">
        <v>0</v>
      </c>
      <c r="J38" s="81"/>
      <c r="K38" s="81"/>
      <c r="L38" s="99">
        <f t="shared" si="1"/>
        <v>0</v>
      </c>
      <c r="M38" s="71">
        <v>0</v>
      </c>
      <c r="N38" s="23">
        <v>0</v>
      </c>
      <c r="O38" s="81">
        <v>0</v>
      </c>
      <c r="P38" s="81"/>
      <c r="Q38" s="99">
        <f t="shared" si="3"/>
        <v>0</v>
      </c>
      <c r="R38" s="71"/>
      <c r="S38" s="23"/>
      <c r="T38" s="80">
        <f t="shared" si="4"/>
        <v>0</v>
      </c>
      <c r="U38" s="23"/>
      <c r="V38" s="99">
        <f t="shared" si="5"/>
        <v>0</v>
      </c>
      <c r="W38" s="102">
        <f t="shared" si="12"/>
        <v>0</v>
      </c>
      <c r="X38" s="81">
        <v>0</v>
      </c>
      <c r="Y38" s="80">
        <f t="shared" si="6"/>
        <v>0</v>
      </c>
      <c r="Z38" s="80">
        <f t="shared" si="7"/>
        <v>0</v>
      </c>
      <c r="AA38" s="99">
        <f t="shared" si="8"/>
        <v>0</v>
      </c>
    </row>
    <row r="39" spans="1:27" s="39" customFormat="1" ht="32.25" customHeight="1" x14ac:dyDescent="0.25">
      <c r="A39" s="28"/>
      <c r="B39" s="29"/>
      <c r="C39" s="21"/>
      <c r="D39" s="21"/>
      <c r="E39" s="29" t="s">
        <v>4</v>
      </c>
      <c r="F39" s="150" t="s">
        <v>32</v>
      </c>
      <c r="G39" s="151"/>
      <c r="H39" s="60"/>
      <c r="I39" s="23">
        <v>0</v>
      </c>
      <c r="J39" s="81"/>
      <c r="K39" s="81"/>
      <c r="L39" s="99">
        <f t="shared" si="1"/>
        <v>0</v>
      </c>
      <c r="M39" s="71"/>
      <c r="N39" s="23">
        <v>0</v>
      </c>
      <c r="O39" s="81">
        <v>0</v>
      </c>
      <c r="P39" s="81"/>
      <c r="Q39" s="99">
        <f t="shared" si="3"/>
        <v>0</v>
      </c>
      <c r="R39" s="71"/>
      <c r="S39" s="23"/>
      <c r="T39" s="80">
        <f t="shared" si="4"/>
        <v>0</v>
      </c>
      <c r="U39" s="23"/>
      <c r="V39" s="99">
        <f t="shared" si="5"/>
        <v>0</v>
      </c>
      <c r="W39" s="102">
        <f t="shared" si="12"/>
        <v>0</v>
      </c>
      <c r="X39" s="81">
        <v>0</v>
      </c>
      <c r="Y39" s="80">
        <f t="shared" si="6"/>
        <v>0</v>
      </c>
      <c r="Z39" s="80">
        <f t="shared" si="7"/>
        <v>0</v>
      </c>
      <c r="AA39" s="99">
        <f t="shared" si="8"/>
        <v>0</v>
      </c>
    </row>
    <row r="40" spans="1:27" s="39" customFormat="1" ht="29.25" customHeight="1" x14ac:dyDescent="0.25">
      <c r="A40" s="20"/>
      <c r="B40" s="21"/>
      <c r="C40" s="21"/>
      <c r="D40" s="29"/>
      <c r="E40" s="29" t="s">
        <v>4</v>
      </c>
      <c r="F40" s="150" t="s">
        <v>33</v>
      </c>
      <c r="G40" s="151"/>
      <c r="H40" s="60"/>
      <c r="I40" s="23">
        <v>0</v>
      </c>
      <c r="J40" s="81"/>
      <c r="K40" s="81"/>
      <c r="L40" s="99">
        <f t="shared" si="1"/>
        <v>0</v>
      </c>
      <c r="M40" s="71"/>
      <c r="N40" s="23">
        <v>0</v>
      </c>
      <c r="O40" s="81">
        <v>0</v>
      </c>
      <c r="P40" s="81"/>
      <c r="Q40" s="99">
        <f t="shared" si="3"/>
        <v>0</v>
      </c>
      <c r="R40" s="71"/>
      <c r="S40" s="23"/>
      <c r="T40" s="80">
        <f t="shared" si="4"/>
        <v>0</v>
      </c>
      <c r="U40" s="23"/>
      <c r="V40" s="99">
        <f t="shared" si="5"/>
        <v>0</v>
      </c>
      <c r="W40" s="102">
        <f t="shared" si="12"/>
        <v>0</v>
      </c>
      <c r="X40" s="81">
        <v>0</v>
      </c>
      <c r="Y40" s="80">
        <f t="shared" si="6"/>
        <v>0</v>
      </c>
      <c r="Z40" s="80">
        <f t="shared" si="7"/>
        <v>0</v>
      </c>
      <c r="AA40" s="99">
        <f t="shared" si="8"/>
        <v>0</v>
      </c>
    </row>
    <row r="41" spans="1:27" s="39" customFormat="1" ht="24" customHeight="1" x14ac:dyDescent="0.25">
      <c r="A41" s="28"/>
      <c r="B41" s="29"/>
      <c r="C41" s="21"/>
      <c r="D41" s="22">
        <v>3</v>
      </c>
      <c r="E41" s="21" t="s">
        <v>34</v>
      </c>
      <c r="F41" s="22"/>
      <c r="G41" s="64"/>
      <c r="H41" s="60">
        <v>0</v>
      </c>
      <c r="I41" s="23">
        <v>0</v>
      </c>
      <c r="J41" s="81"/>
      <c r="K41" s="81"/>
      <c r="L41" s="99">
        <f t="shared" si="1"/>
        <v>0</v>
      </c>
      <c r="M41" s="71">
        <v>0</v>
      </c>
      <c r="N41" s="23">
        <v>0</v>
      </c>
      <c r="O41" s="81">
        <v>0</v>
      </c>
      <c r="P41" s="81"/>
      <c r="Q41" s="99">
        <f t="shared" si="3"/>
        <v>0</v>
      </c>
      <c r="R41" s="71">
        <v>0</v>
      </c>
      <c r="S41" s="23"/>
      <c r="T41" s="80">
        <f t="shared" si="4"/>
        <v>0</v>
      </c>
      <c r="U41" s="23"/>
      <c r="V41" s="99">
        <f t="shared" si="5"/>
        <v>0</v>
      </c>
      <c r="W41" s="102">
        <f t="shared" si="12"/>
        <v>0</v>
      </c>
      <c r="X41" s="81">
        <v>0</v>
      </c>
      <c r="Y41" s="80">
        <f t="shared" si="6"/>
        <v>0</v>
      </c>
      <c r="Z41" s="80">
        <f t="shared" si="7"/>
        <v>0</v>
      </c>
      <c r="AA41" s="99">
        <f t="shared" si="8"/>
        <v>0</v>
      </c>
    </row>
    <row r="42" spans="1:27" s="39" customFormat="1" ht="16.5" customHeight="1" x14ac:dyDescent="0.25">
      <c r="A42" s="28"/>
      <c r="B42" s="29"/>
      <c r="C42" s="21"/>
      <c r="D42" s="29"/>
      <c r="E42" s="29" t="s">
        <v>4</v>
      </c>
      <c r="F42" s="75" t="s">
        <v>35</v>
      </c>
      <c r="G42" s="76"/>
      <c r="H42" s="60"/>
      <c r="I42" s="23">
        <v>0</v>
      </c>
      <c r="J42" s="81"/>
      <c r="K42" s="81"/>
      <c r="L42" s="99">
        <f t="shared" si="1"/>
        <v>0</v>
      </c>
      <c r="M42" s="71"/>
      <c r="N42" s="23">
        <v>0</v>
      </c>
      <c r="O42" s="81">
        <v>0</v>
      </c>
      <c r="P42" s="81"/>
      <c r="Q42" s="99">
        <f t="shared" si="3"/>
        <v>0</v>
      </c>
      <c r="R42" s="71"/>
      <c r="S42" s="23"/>
      <c r="T42" s="80">
        <f t="shared" si="4"/>
        <v>0</v>
      </c>
      <c r="U42" s="23"/>
      <c r="V42" s="99">
        <f t="shared" si="5"/>
        <v>0</v>
      </c>
      <c r="W42" s="102">
        <f t="shared" si="12"/>
        <v>0</v>
      </c>
      <c r="X42" s="81">
        <v>0</v>
      </c>
      <c r="Y42" s="80">
        <f t="shared" si="6"/>
        <v>0</v>
      </c>
      <c r="Z42" s="80">
        <f t="shared" si="7"/>
        <v>0</v>
      </c>
      <c r="AA42" s="99">
        <f t="shared" si="8"/>
        <v>0</v>
      </c>
    </row>
    <row r="43" spans="1:27" s="39" customFormat="1" ht="16.5" customHeight="1" x14ac:dyDescent="0.25">
      <c r="A43" s="28"/>
      <c r="B43" s="29"/>
      <c r="C43" s="21"/>
      <c r="D43" s="29"/>
      <c r="E43" s="29" t="s">
        <v>4</v>
      </c>
      <c r="F43" s="75" t="s">
        <v>36</v>
      </c>
      <c r="G43" s="76" t="s">
        <v>94</v>
      </c>
      <c r="H43" s="60"/>
      <c r="I43" s="23">
        <v>0</v>
      </c>
      <c r="J43" s="81"/>
      <c r="K43" s="81"/>
      <c r="L43" s="99">
        <f t="shared" si="1"/>
        <v>0</v>
      </c>
      <c r="M43" s="71"/>
      <c r="N43" s="23">
        <v>0</v>
      </c>
      <c r="O43" s="81">
        <v>0</v>
      </c>
      <c r="P43" s="81"/>
      <c r="Q43" s="99">
        <f t="shared" si="3"/>
        <v>0</v>
      </c>
      <c r="R43" s="71"/>
      <c r="S43" s="23"/>
      <c r="T43" s="80">
        <f t="shared" si="4"/>
        <v>0</v>
      </c>
      <c r="U43" s="23"/>
      <c r="V43" s="99">
        <f t="shared" si="5"/>
        <v>0</v>
      </c>
      <c r="W43" s="102">
        <f t="shared" si="12"/>
        <v>0</v>
      </c>
      <c r="X43" s="81">
        <v>0</v>
      </c>
      <c r="Y43" s="80">
        <f t="shared" si="6"/>
        <v>0</v>
      </c>
      <c r="Z43" s="80">
        <f t="shared" si="7"/>
        <v>0</v>
      </c>
      <c r="AA43" s="99">
        <f t="shared" si="8"/>
        <v>0</v>
      </c>
    </row>
    <row r="44" spans="1:27" s="40" customFormat="1" ht="29.25" customHeight="1" x14ac:dyDescent="0.25">
      <c r="A44" s="28"/>
      <c r="B44" s="29"/>
      <c r="C44" s="21"/>
      <c r="D44" s="29"/>
      <c r="E44" s="29" t="s">
        <v>4</v>
      </c>
      <c r="F44" s="150" t="s">
        <v>37</v>
      </c>
      <c r="G44" s="151"/>
      <c r="H44" s="60"/>
      <c r="I44" s="23">
        <v>0</v>
      </c>
      <c r="J44" s="81"/>
      <c r="K44" s="81"/>
      <c r="L44" s="99">
        <f t="shared" si="1"/>
        <v>0</v>
      </c>
      <c r="M44" s="71"/>
      <c r="N44" s="23">
        <v>0</v>
      </c>
      <c r="O44" s="81">
        <v>0</v>
      </c>
      <c r="P44" s="81"/>
      <c r="Q44" s="99">
        <f t="shared" si="3"/>
        <v>0</v>
      </c>
      <c r="R44" s="71"/>
      <c r="S44" s="23"/>
      <c r="T44" s="80">
        <f t="shared" si="4"/>
        <v>0</v>
      </c>
      <c r="U44" s="23"/>
      <c r="V44" s="99">
        <f t="shared" si="5"/>
        <v>0</v>
      </c>
      <c r="W44" s="102">
        <f t="shared" si="12"/>
        <v>0</v>
      </c>
      <c r="X44" s="81">
        <v>0</v>
      </c>
      <c r="Y44" s="80">
        <f t="shared" si="6"/>
        <v>0</v>
      </c>
      <c r="Z44" s="80">
        <f t="shared" si="7"/>
        <v>0</v>
      </c>
      <c r="AA44" s="99">
        <f t="shared" si="8"/>
        <v>0</v>
      </c>
    </row>
    <row r="45" spans="1:27" s="39" customFormat="1" ht="16.5" customHeight="1" x14ac:dyDescent="0.25">
      <c r="A45" s="28"/>
      <c r="B45" s="21"/>
      <c r="C45" s="22">
        <v>4</v>
      </c>
      <c r="D45" s="21" t="s">
        <v>38</v>
      </c>
      <c r="E45" s="22"/>
      <c r="F45" s="22"/>
      <c r="G45" s="64"/>
      <c r="H45" s="60">
        <v>0</v>
      </c>
      <c r="I45" s="23">
        <v>0</v>
      </c>
      <c r="J45" s="81"/>
      <c r="K45" s="81"/>
      <c r="L45" s="99">
        <f t="shared" si="1"/>
        <v>0</v>
      </c>
      <c r="M45" s="71"/>
      <c r="N45" s="23">
        <v>0</v>
      </c>
      <c r="O45" s="81">
        <v>0</v>
      </c>
      <c r="P45" s="81"/>
      <c r="Q45" s="99">
        <f t="shared" si="3"/>
        <v>0</v>
      </c>
      <c r="R45" s="71">
        <f>R49+R48+R47+R46</f>
        <v>2849579</v>
      </c>
      <c r="S45" s="23"/>
      <c r="T45" s="80">
        <f t="shared" si="4"/>
        <v>2849579</v>
      </c>
      <c r="U45" s="23"/>
      <c r="V45" s="99">
        <f t="shared" si="5"/>
        <v>2849579</v>
      </c>
      <c r="W45" s="102">
        <f t="shared" si="12"/>
        <v>2849579</v>
      </c>
      <c r="X45" s="81">
        <v>0</v>
      </c>
      <c r="Y45" s="80">
        <f t="shared" si="6"/>
        <v>2849579</v>
      </c>
      <c r="Z45" s="80">
        <f t="shared" si="7"/>
        <v>0</v>
      </c>
      <c r="AA45" s="99">
        <f t="shared" si="8"/>
        <v>2849579</v>
      </c>
    </row>
    <row r="46" spans="1:27" s="39" customFormat="1" ht="16.5" customHeight="1" x14ac:dyDescent="0.25">
      <c r="A46" s="28"/>
      <c r="B46" s="29"/>
      <c r="C46" s="21"/>
      <c r="D46" s="21"/>
      <c r="E46" s="29" t="s">
        <v>4</v>
      </c>
      <c r="F46" s="121" t="s">
        <v>39</v>
      </c>
      <c r="G46" s="122"/>
      <c r="H46" s="60"/>
      <c r="I46" s="23">
        <v>0</v>
      </c>
      <c r="J46" s="81"/>
      <c r="K46" s="81"/>
      <c r="L46" s="99">
        <f t="shared" si="1"/>
        <v>0</v>
      </c>
      <c r="M46" s="71"/>
      <c r="N46" s="30">
        <v>0</v>
      </c>
      <c r="O46" s="81">
        <v>0</v>
      </c>
      <c r="P46" s="81"/>
      <c r="Q46" s="99">
        <f t="shared" si="3"/>
        <v>0</v>
      </c>
      <c r="R46" s="71"/>
      <c r="S46" s="23"/>
      <c r="T46" s="80">
        <f t="shared" si="4"/>
        <v>0</v>
      </c>
      <c r="U46" s="23"/>
      <c r="V46" s="99">
        <f t="shared" si="5"/>
        <v>0</v>
      </c>
      <c r="W46" s="102">
        <f t="shared" si="12"/>
        <v>0</v>
      </c>
      <c r="X46" s="81">
        <v>0</v>
      </c>
      <c r="Y46" s="80">
        <f t="shared" si="6"/>
        <v>0</v>
      </c>
      <c r="Z46" s="80">
        <f t="shared" si="7"/>
        <v>0</v>
      </c>
      <c r="AA46" s="99">
        <f t="shared" si="8"/>
        <v>0</v>
      </c>
    </row>
    <row r="47" spans="1:27" s="40" customFormat="1" ht="16.5" customHeight="1" x14ac:dyDescent="0.25">
      <c r="A47" s="28"/>
      <c r="B47" s="29"/>
      <c r="C47" s="21"/>
      <c r="D47" s="29"/>
      <c r="E47" s="29" t="s">
        <v>4</v>
      </c>
      <c r="F47" s="121" t="s">
        <v>40</v>
      </c>
      <c r="G47" s="122"/>
      <c r="H47" s="60"/>
      <c r="I47" s="23">
        <v>0</v>
      </c>
      <c r="J47" s="81"/>
      <c r="K47" s="81"/>
      <c r="L47" s="99">
        <f t="shared" si="1"/>
        <v>0</v>
      </c>
      <c r="M47" s="71"/>
      <c r="N47" s="23">
        <v>0</v>
      </c>
      <c r="O47" s="81">
        <v>0</v>
      </c>
      <c r="P47" s="81"/>
      <c r="Q47" s="99">
        <f t="shared" si="3"/>
        <v>0</v>
      </c>
      <c r="R47" s="71"/>
      <c r="S47" s="23"/>
      <c r="T47" s="80">
        <f t="shared" si="4"/>
        <v>0</v>
      </c>
      <c r="U47" s="23"/>
      <c r="V47" s="99">
        <f t="shared" si="5"/>
        <v>0</v>
      </c>
      <c r="W47" s="102">
        <f t="shared" si="12"/>
        <v>0</v>
      </c>
      <c r="X47" s="81">
        <v>0</v>
      </c>
      <c r="Y47" s="80">
        <f t="shared" si="6"/>
        <v>0</v>
      </c>
      <c r="Z47" s="80">
        <f t="shared" si="7"/>
        <v>0</v>
      </c>
      <c r="AA47" s="99">
        <f t="shared" si="8"/>
        <v>0</v>
      </c>
    </row>
    <row r="48" spans="1:27" s="39" customFormat="1" ht="29.25" customHeight="1" x14ac:dyDescent="0.25">
      <c r="A48" s="28"/>
      <c r="B48" s="29"/>
      <c r="C48" s="29"/>
      <c r="D48" s="29"/>
      <c r="E48" s="29" t="s">
        <v>4</v>
      </c>
      <c r="F48" s="75" t="s">
        <v>82</v>
      </c>
      <c r="G48" s="65" t="s">
        <v>97</v>
      </c>
      <c r="H48" s="60"/>
      <c r="I48" s="23">
        <v>0</v>
      </c>
      <c r="J48" s="81"/>
      <c r="K48" s="81"/>
      <c r="L48" s="99">
        <f t="shared" si="1"/>
        <v>0</v>
      </c>
      <c r="M48" s="71"/>
      <c r="N48" s="23">
        <v>0</v>
      </c>
      <c r="O48" s="81">
        <v>0</v>
      </c>
      <c r="P48" s="81"/>
      <c r="Q48" s="99">
        <f t="shared" si="3"/>
        <v>0</v>
      </c>
      <c r="R48" s="71">
        <v>2849579</v>
      </c>
      <c r="S48" s="30"/>
      <c r="T48" s="80">
        <f t="shared" si="4"/>
        <v>2849579</v>
      </c>
      <c r="U48" s="30"/>
      <c r="V48" s="99">
        <f t="shared" si="5"/>
        <v>2849579</v>
      </c>
      <c r="W48" s="102">
        <f t="shared" si="12"/>
        <v>2849579</v>
      </c>
      <c r="X48" s="81">
        <v>0</v>
      </c>
      <c r="Y48" s="80">
        <f t="shared" si="6"/>
        <v>2849579</v>
      </c>
      <c r="Z48" s="80">
        <f t="shared" si="7"/>
        <v>0</v>
      </c>
      <c r="AA48" s="99">
        <f t="shared" si="8"/>
        <v>2849579</v>
      </c>
    </row>
    <row r="49" spans="1:27" s="40" customFormat="1" ht="24" customHeight="1" x14ac:dyDescent="0.25">
      <c r="A49" s="28"/>
      <c r="B49" s="29"/>
      <c r="C49" s="29"/>
      <c r="D49" s="29"/>
      <c r="E49" s="29" t="s">
        <v>4</v>
      </c>
      <c r="F49" s="75" t="s">
        <v>83</v>
      </c>
      <c r="G49" s="76"/>
      <c r="H49" s="60"/>
      <c r="I49" s="23">
        <v>0</v>
      </c>
      <c r="J49" s="81"/>
      <c r="K49" s="81"/>
      <c r="L49" s="99">
        <f t="shared" si="1"/>
        <v>0</v>
      </c>
      <c r="M49" s="71"/>
      <c r="N49" s="23">
        <v>0</v>
      </c>
      <c r="O49" s="81">
        <v>0</v>
      </c>
      <c r="P49" s="81"/>
      <c r="Q49" s="99">
        <f t="shared" si="3"/>
        <v>0</v>
      </c>
      <c r="R49" s="71"/>
      <c r="S49" s="30"/>
      <c r="T49" s="80">
        <f t="shared" si="4"/>
        <v>0</v>
      </c>
      <c r="U49" s="30"/>
      <c r="V49" s="99">
        <f t="shared" si="5"/>
        <v>0</v>
      </c>
      <c r="W49" s="102">
        <f t="shared" si="12"/>
        <v>0</v>
      </c>
      <c r="X49" s="81">
        <v>0</v>
      </c>
      <c r="Y49" s="80">
        <f t="shared" si="6"/>
        <v>0</v>
      </c>
      <c r="Z49" s="80">
        <f t="shared" si="7"/>
        <v>0</v>
      </c>
      <c r="AA49" s="99">
        <f t="shared" si="8"/>
        <v>0</v>
      </c>
    </row>
    <row r="50" spans="1:27" s="25" customFormat="1" ht="27.75" customHeight="1" x14ac:dyDescent="0.25">
      <c r="A50" s="27"/>
      <c r="B50" s="16">
        <v>3</v>
      </c>
      <c r="C50" s="17" t="s">
        <v>41</v>
      </c>
      <c r="D50" s="16"/>
      <c r="E50" s="16"/>
      <c r="F50" s="16"/>
      <c r="G50" s="92"/>
      <c r="H50" s="63">
        <f>H51+H52+H53+H56+H57+H58+H59+H60+H61+H62</f>
        <v>36739388</v>
      </c>
      <c r="I50" s="18">
        <v>0</v>
      </c>
      <c r="J50" s="18">
        <v>36739388</v>
      </c>
      <c r="K50" s="18"/>
      <c r="L50" s="99">
        <f t="shared" si="1"/>
        <v>36739388</v>
      </c>
      <c r="M50" s="56">
        <f t="shared" ref="M50" si="13">M51+M52+M53+M56+M57+M58+M59+M60+M61+M62</f>
        <v>5757520</v>
      </c>
      <c r="N50" s="18">
        <v>0</v>
      </c>
      <c r="O50" s="18">
        <f>M50+N50</f>
        <v>5757520</v>
      </c>
      <c r="P50" s="18"/>
      <c r="Q50" s="99">
        <f t="shared" si="3"/>
        <v>5757520</v>
      </c>
      <c r="R50" s="56">
        <f>R51+R52+R53+R56+R57+R58+R59+R60+R61+R62+R63</f>
        <v>180073513</v>
      </c>
      <c r="S50" s="18">
        <f>S51+S60</f>
        <v>12469295</v>
      </c>
      <c r="T50" s="80">
        <f t="shared" si="4"/>
        <v>192542808</v>
      </c>
      <c r="U50" s="18"/>
      <c r="V50" s="99">
        <f t="shared" si="5"/>
        <v>192542808</v>
      </c>
      <c r="W50" s="56">
        <f>W51+W52+W53+W56+W57+W58+W59+W60+W61+W62+W63</f>
        <v>222570421</v>
      </c>
      <c r="X50" s="18">
        <v>12469295</v>
      </c>
      <c r="Y50" s="80">
        <f t="shared" si="6"/>
        <v>235039716</v>
      </c>
      <c r="Z50" s="80">
        <f t="shared" si="7"/>
        <v>0</v>
      </c>
      <c r="AA50" s="99">
        <f t="shared" si="8"/>
        <v>235039716</v>
      </c>
    </row>
    <row r="51" spans="1:27" s="39" customFormat="1" ht="16.5" customHeight="1" x14ac:dyDescent="0.25">
      <c r="A51" s="20"/>
      <c r="B51" s="21"/>
      <c r="C51" s="22">
        <v>1</v>
      </c>
      <c r="D51" s="21" t="s">
        <v>42</v>
      </c>
      <c r="E51" s="22"/>
      <c r="F51" s="22"/>
      <c r="G51" s="64"/>
      <c r="H51" s="60">
        <v>0</v>
      </c>
      <c r="I51" s="23">
        <v>0</v>
      </c>
      <c r="J51" s="81"/>
      <c r="K51" s="81"/>
      <c r="L51" s="99">
        <f t="shared" si="1"/>
        <v>0</v>
      </c>
      <c r="M51" s="71">
        <v>0</v>
      </c>
      <c r="N51" s="23">
        <v>0</v>
      </c>
      <c r="O51" s="81">
        <v>0</v>
      </c>
      <c r="P51" s="81"/>
      <c r="Q51" s="99">
        <f t="shared" si="3"/>
        <v>0</v>
      </c>
      <c r="R51" s="71">
        <v>0</v>
      </c>
      <c r="S51" s="23">
        <v>5073963</v>
      </c>
      <c r="T51" s="80">
        <f t="shared" si="4"/>
        <v>5073963</v>
      </c>
      <c r="U51" s="23"/>
      <c r="V51" s="99">
        <f t="shared" si="5"/>
        <v>5073963</v>
      </c>
      <c r="W51" s="102">
        <f t="shared" ref="W51:W62" si="14">H51+M51+R51</f>
        <v>0</v>
      </c>
      <c r="X51" s="81">
        <v>5073963</v>
      </c>
      <c r="Y51" s="80">
        <f t="shared" si="6"/>
        <v>5073963</v>
      </c>
      <c r="Z51" s="80">
        <f t="shared" si="7"/>
        <v>0</v>
      </c>
      <c r="AA51" s="99">
        <f t="shared" si="8"/>
        <v>5073963</v>
      </c>
    </row>
    <row r="52" spans="1:27" s="40" customFormat="1" ht="16.5" customHeight="1" x14ac:dyDescent="0.25">
      <c r="A52" s="20"/>
      <c r="B52" s="21"/>
      <c r="C52" s="22">
        <v>2</v>
      </c>
      <c r="D52" s="21" t="s">
        <v>43</v>
      </c>
      <c r="E52" s="22"/>
      <c r="F52" s="22"/>
      <c r="G52" s="64"/>
      <c r="H52" s="60">
        <v>31267234</v>
      </c>
      <c r="I52" s="23">
        <v>0</v>
      </c>
      <c r="J52" s="81">
        <v>31267234</v>
      </c>
      <c r="K52" s="81"/>
      <c r="L52" s="99">
        <f t="shared" si="1"/>
        <v>31267234</v>
      </c>
      <c r="M52" s="71">
        <v>2876000</v>
      </c>
      <c r="N52" s="23">
        <v>0</v>
      </c>
      <c r="O52" s="81">
        <f>M52</f>
        <v>2876000</v>
      </c>
      <c r="P52" s="81"/>
      <c r="Q52" s="99">
        <f t="shared" si="3"/>
        <v>2876000</v>
      </c>
      <c r="R52" s="71">
        <v>73663400</v>
      </c>
      <c r="S52" s="23"/>
      <c r="T52" s="80">
        <f t="shared" si="4"/>
        <v>73663400</v>
      </c>
      <c r="U52" s="23"/>
      <c r="V52" s="99">
        <f t="shared" si="5"/>
        <v>73663400</v>
      </c>
      <c r="W52" s="102">
        <f t="shared" si="14"/>
        <v>107806634</v>
      </c>
      <c r="X52" s="81"/>
      <c r="Y52" s="80">
        <f t="shared" si="6"/>
        <v>107806634</v>
      </c>
      <c r="Z52" s="80">
        <f t="shared" si="7"/>
        <v>0</v>
      </c>
      <c r="AA52" s="99">
        <f t="shared" si="8"/>
        <v>107806634</v>
      </c>
    </row>
    <row r="53" spans="1:27" s="40" customFormat="1" ht="16.5" customHeight="1" x14ac:dyDescent="0.25">
      <c r="A53" s="28"/>
      <c r="B53" s="21"/>
      <c r="C53" s="22">
        <v>3</v>
      </c>
      <c r="D53" s="21" t="s">
        <v>44</v>
      </c>
      <c r="E53" s="22"/>
      <c r="F53" s="22"/>
      <c r="G53" s="64"/>
      <c r="H53" s="60">
        <v>0</v>
      </c>
      <c r="I53" s="23">
        <v>0</v>
      </c>
      <c r="J53" s="81"/>
      <c r="K53" s="81"/>
      <c r="L53" s="99">
        <f t="shared" si="1"/>
        <v>0</v>
      </c>
      <c r="M53" s="71">
        <v>1500000</v>
      </c>
      <c r="N53" s="23">
        <v>0</v>
      </c>
      <c r="O53" s="81">
        <f t="shared" ref="O53:O66" si="15">M53</f>
        <v>1500000</v>
      </c>
      <c r="P53" s="81"/>
      <c r="Q53" s="99">
        <f t="shared" si="3"/>
        <v>1500000</v>
      </c>
      <c r="R53" s="71">
        <v>19105957</v>
      </c>
      <c r="S53" s="23"/>
      <c r="T53" s="80">
        <f t="shared" si="4"/>
        <v>19105957</v>
      </c>
      <c r="U53" s="23"/>
      <c r="V53" s="99">
        <f t="shared" si="5"/>
        <v>19105957</v>
      </c>
      <c r="W53" s="102">
        <f t="shared" si="14"/>
        <v>20605957</v>
      </c>
      <c r="X53" s="81"/>
      <c r="Y53" s="80">
        <f t="shared" si="6"/>
        <v>20605957</v>
      </c>
      <c r="Z53" s="80">
        <f t="shared" si="7"/>
        <v>0</v>
      </c>
      <c r="AA53" s="99">
        <f t="shared" si="8"/>
        <v>20605957</v>
      </c>
    </row>
    <row r="54" spans="1:27" s="40" customFormat="1" ht="16.5" customHeight="1" x14ac:dyDescent="0.25">
      <c r="A54" s="28"/>
      <c r="B54" s="21"/>
      <c r="C54" s="22"/>
      <c r="D54" s="126" t="s">
        <v>86</v>
      </c>
      <c r="E54" s="127"/>
      <c r="F54" s="127"/>
      <c r="G54" s="128"/>
      <c r="H54" s="62">
        <v>0</v>
      </c>
      <c r="I54" s="32">
        <v>0</v>
      </c>
      <c r="J54" s="81"/>
      <c r="K54" s="81"/>
      <c r="L54" s="99">
        <f t="shared" si="1"/>
        <v>0</v>
      </c>
      <c r="M54" s="73">
        <v>0</v>
      </c>
      <c r="N54" s="32">
        <v>0</v>
      </c>
      <c r="O54" s="81">
        <f t="shared" si="15"/>
        <v>0</v>
      </c>
      <c r="P54" s="81"/>
      <c r="Q54" s="99">
        <f t="shared" si="3"/>
        <v>0</v>
      </c>
      <c r="R54" s="73"/>
      <c r="S54" s="32"/>
      <c r="T54" s="80">
        <f t="shared" si="4"/>
        <v>0</v>
      </c>
      <c r="U54" s="32"/>
      <c r="V54" s="99">
        <f t="shared" si="5"/>
        <v>0</v>
      </c>
      <c r="W54" s="102">
        <f t="shared" si="14"/>
        <v>0</v>
      </c>
      <c r="X54" s="81"/>
      <c r="Y54" s="80">
        <f t="shared" si="6"/>
        <v>0</v>
      </c>
      <c r="Z54" s="80">
        <f t="shared" si="7"/>
        <v>0</v>
      </c>
      <c r="AA54" s="99">
        <f t="shared" si="8"/>
        <v>0</v>
      </c>
    </row>
    <row r="55" spans="1:27" s="40" customFormat="1" ht="16.5" customHeight="1" x14ac:dyDescent="0.25">
      <c r="A55" s="28"/>
      <c r="B55" s="21"/>
      <c r="C55" s="22"/>
      <c r="D55" s="126" t="s">
        <v>87</v>
      </c>
      <c r="E55" s="127"/>
      <c r="F55" s="127"/>
      <c r="G55" s="128"/>
      <c r="H55" s="62">
        <v>0</v>
      </c>
      <c r="I55" s="32">
        <v>0</v>
      </c>
      <c r="J55" s="81"/>
      <c r="K55" s="81"/>
      <c r="L55" s="99">
        <f t="shared" si="1"/>
        <v>0</v>
      </c>
      <c r="M55" s="73">
        <v>0</v>
      </c>
      <c r="N55" s="32">
        <v>0</v>
      </c>
      <c r="O55" s="81">
        <f t="shared" si="15"/>
        <v>0</v>
      </c>
      <c r="P55" s="81"/>
      <c r="Q55" s="99">
        <f t="shared" si="3"/>
        <v>0</v>
      </c>
      <c r="R55" s="73">
        <v>0</v>
      </c>
      <c r="S55" s="32"/>
      <c r="T55" s="80">
        <f t="shared" si="4"/>
        <v>0</v>
      </c>
      <c r="U55" s="32"/>
      <c r="V55" s="99">
        <f t="shared" si="5"/>
        <v>0</v>
      </c>
      <c r="W55" s="102">
        <f t="shared" si="14"/>
        <v>0</v>
      </c>
      <c r="X55" s="81"/>
      <c r="Y55" s="80">
        <f t="shared" si="6"/>
        <v>0</v>
      </c>
      <c r="Z55" s="80">
        <f t="shared" si="7"/>
        <v>0</v>
      </c>
      <c r="AA55" s="99">
        <f t="shared" si="8"/>
        <v>0</v>
      </c>
    </row>
    <row r="56" spans="1:27" s="40" customFormat="1" ht="16.5" customHeight="1" x14ac:dyDescent="0.25">
      <c r="A56" s="28"/>
      <c r="B56" s="21"/>
      <c r="C56" s="22">
        <v>4</v>
      </c>
      <c r="D56" s="77" t="s">
        <v>45</v>
      </c>
      <c r="E56" s="77"/>
      <c r="F56" s="77"/>
      <c r="G56" s="78"/>
      <c r="H56" s="60">
        <v>0</v>
      </c>
      <c r="I56" s="23">
        <v>0</v>
      </c>
      <c r="J56" s="81"/>
      <c r="K56" s="81"/>
      <c r="L56" s="99">
        <f t="shared" si="1"/>
        <v>0</v>
      </c>
      <c r="M56" s="71">
        <v>0</v>
      </c>
      <c r="N56" s="23">
        <v>0</v>
      </c>
      <c r="O56" s="81">
        <f t="shared" si="15"/>
        <v>0</v>
      </c>
      <c r="P56" s="81"/>
      <c r="Q56" s="99">
        <f t="shared" si="3"/>
        <v>0</v>
      </c>
      <c r="R56" s="71">
        <v>0</v>
      </c>
      <c r="S56" s="23"/>
      <c r="T56" s="80">
        <f t="shared" si="4"/>
        <v>0</v>
      </c>
      <c r="U56" s="23"/>
      <c r="V56" s="99">
        <f t="shared" si="5"/>
        <v>0</v>
      </c>
      <c r="W56" s="102">
        <f t="shared" si="14"/>
        <v>0</v>
      </c>
      <c r="X56" s="81"/>
      <c r="Y56" s="80">
        <f t="shared" si="6"/>
        <v>0</v>
      </c>
      <c r="Z56" s="80">
        <f t="shared" si="7"/>
        <v>0</v>
      </c>
      <c r="AA56" s="99">
        <f t="shared" si="8"/>
        <v>0</v>
      </c>
    </row>
    <row r="57" spans="1:27" s="40" customFormat="1" ht="16.5" customHeight="1" x14ac:dyDescent="0.25">
      <c r="A57" s="28"/>
      <c r="B57" s="21"/>
      <c r="C57" s="22">
        <v>5</v>
      </c>
      <c r="D57" s="77" t="s">
        <v>46</v>
      </c>
      <c r="E57" s="77"/>
      <c r="F57" s="77"/>
      <c r="G57" s="78"/>
      <c r="H57" s="60"/>
      <c r="I57" s="23">
        <v>0</v>
      </c>
      <c r="J57" s="81"/>
      <c r="K57" s="81"/>
      <c r="L57" s="99">
        <f t="shared" si="1"/>
        <v>0</v>
      </c>
      <c r="M57" s="71">
        <v>0</v>
      </c>
      <c r="N57" s="23">
        <v>0</v>
      </c>
      <c r="O57" s="81">
        <f t="shared" si="15"/>
        <v>0</v>
      </c>
      <c r="P57" s="81"/>
      <c r="Q57" s="99">
        <f t="shared" si="3"/>
        <v>0</v>
      </c>
      <c r="R57" s="71">
        <v>31301100</v>
      </c>
      <c r="S57" s="23"/>
      <c r="T57" s="80">
        <f t="shared" si="4"/>
        <v>31301100</v>
      </c>
      <c r="U57" s="23"/>
      <c r="V57" s="99">
        <f t="shared" si="5"/>
        <v>31301100</v>
      </c>
      <c r="W57" s="102">
        <f t="shared" si="14"/>
        <v>31301100</v>
      </c>
      <c r="X57" s="81"/>
      <c r="Y57" s="80">
        <f t="shared" si="6"/>
        <v>31301100</v>
      </c>
      <c r="Z57" s="80">
        <f t="shared" si="7"/>
        <v>0</v>
      </c>
      <c r="AA57" s="99">
        <f t="shared" si="8"/>
        <v>31301100</v>
      </c>
    </row>
    <row r="58" spans="1:27" s="40" customFormat="1" ht="16.5" customHeight="1" x14ac:dyDescent="0.25">
      <c r="A58" s="28"/>
      <c r="B58" s="21"/>
      <c r="C58" s="22">
        <v>6</v>
      </c>
      <c r="D58" s="21" t="s">
        <v>47</v>
      </c>
      <c r="E58" s="21"/>
      <c r="F58" s="33"/>
      <c r="G58" s="66"/>
      <c r="H58" s="60">
        <v>5472154</v>
      </c>
      <c r="I58" s="23">
        <v>0</v>
      </c>
      <c r="J58" s="81">
        <v>5472154</v>
      </c>
      <c r="K58" s="81"/>
      <c r="L58" s="99">
        <f t="shared" si="1"/>
        <v>5472154</v>
      </c>
      <c r="M58" s="71">
        <v>1181520</v>
      </c>
      <c r="N58" s="23">
        <v>0</v>
      </c>
      <c r="O58" s="81">
        <f t="shared" si="15"/>
        <v>1181520</v>
      </c>
      <c r="P58" s="81"/>
      <c r="Q58" s="99">
        <f t="shared" si="3"/>
        <v>1181520</v>
      </c>
      <c r="R58" s="71">
        <v>51503056</v>
      </c>
      <c r="S58" s="23"/>
      <c r="T58" s="80">
        <f t="shared" si="4"/>
        <v>51503056</v>
      </c>
      <c r="U58" s="23"/>
      <c r="V58" s="99">
        <f t="shared" si="5"/>
        <v>51503056</v>
      </c>
      <c r="W58" s="102">
        <f t="shared" si="14"/>
        <v>58156730</v>
      </c>
      <c r="X58" s="81"/>
      <c r="Y58" s="80">
        <f t="shared" si="6"/>
        <v>58156730</v>
      </c>
      <c r="Z58" s="80">
        <f t="shared" si="7"/>
        <v>0</v>
      </c>
      <c r="AA58" s="99">
        <f t="shared" si="8"/>
        <v>58156730</v>
      </c>
    </row>
    <row r="59" spans="1:27" s="40" customFormat="1" ht="16.5" customHeight="1" x14ac:dyDescent="0.25">
      <c r="A59" s="28"/>
      <c r="B59" s="21"/>
      <c r="C59" s="22">
        <v>7</v>
      </c>
      <c r="D59" s="21" t="s">
        <v>48</v>
      </c>
      <c r="E59" s="21"/>
      <c r="F59" s="21"/>
      <c r="G59" s="78"/>
      <c r="H59" s="60">
        <v>0</v>
      </c>
      <c r="I59" s="23">
        <v>0</v>
      </c>
      <c r="J59" s="81"/>
      <c r="K59" s="81"/>
      <c r="L59" s="99">
        <f t="shared" si="1"/>
        <v>0</v>
      </c>
      <c r="M59" s="71">
        <v>0</v>
      </c>
      <c r="N59" s="23">
        <v>0</v>
      </c>
      <c r="O59" s="81">
        <f t="shared" si="15"/>
        <v>0</v>
      </c>
      <c r="P59" s="81"/>
      <c r="Q59" s="99">
        <f t="shared" si="3"/>
        <v>0</v>
      </c>
      <c r="R59" s="71">
        <v>0</v>
      </c>
      <c r="S59" s="23"/>
      <c r="T59" s="80">
        <f t="shared" si="4"/>
        <v>0</v>
      </c>
      <c r="U59" s="23"/>
      <c r="V59" s="99">
        <f t="shared" si="5"/>
        <v>0</v>
      </c>
      <c r="W59" s="102">
        <f t="shared" si="14"/>
        <v>0</v>
      </c>
      <c r="X59" s="81"/>
      <c r="Y59" s="80">
        <f t="shared" si="6"/>
        <v>0</v>
      </c>
      <c r="Z59" s="80">
        <f t="shared" si="7"/>
        <v>0</v>
      </c>
      <c r="AA59" s="99">
        <f t="shared" si="8"/>
        <v>0</v>
      </c>
    </row>
    <row r="60" spans="1:27" s="40" customFormat="1" ht="16.5" customHeight="1" x14ac:dyDescent="0.25">
      <c r="A60" s="20"/>
      <c r="B60" s="21"/>
      <c r="C60" s="22">
        <v>8</v>
      </c>
      <c r="D60" s="77" t="s">
        <v>49</v>
      </c>
      <c r="E60" s="77"/>
      <c r="F60" s="77"/>
      <c r="G60" s="78"/>
      <c r="H60" s="60">
        <v>0</v>
      </c>
      <c r="I60" s="23">
        <v>0</v>
      </c>
      <c r="J60" s="81"/>
      <c r="K60" s="81"/>
      <c r="L60" s="99">
        <f t="shared" si="1"/>
        <v>0</v>
      </c>
      <c r="M60" s="71"/>
      <c r="N60" s="23">
        <v>0</v>
      </c>
      <c r="O60" s="81">
        <f t="shared" si="15"/>
        <v>0</v>
      </c>
      <c r="P60" s="81"/>
      <c r="Q60" s="99">
        <f t="shared" si="3"/>
        <v>0</v>
      </c>
      <c r="R60" s="71">
        <v>0</v>
      </c>
      <c r="S60" s="23">
        <v>7395332</v>
      </c>
      <c r="T60" s="80">
        <f t="shared" si="4"/>
        <v>7395332</v>
      </c>
      <c r="U60" s="23"/>
      <c r="V60" s="99">
        <f t="shared" si="5"/>
        <v>7395332</v>
      </c>
      <c r="W60" s="102">
        <f t="shared" si="14"/>
        <v>0</v>
      </c>
      <c r="X60" s="81">
        <v>7395332</v>
      </c>
      <c r="Y60" s="80">
        <f t="shared" si="6"/>
        <v>7395332</v>
      </c>
      <c r="Z60" s="80">
        <f t="shared" si="7"/>
        <v>0</v>
      </c>
      <c r="AA60" s="99">
        <f t="shared" si="8"/>
        <v>7395332</v>
      </c>
    </row>
    <row r="61" spans="1:27" s="40" customFormat="1" ht="16.5" customHeight="1" x14ac:dyDescent="0.25">
      <c r="A61" s="20"/>
      <c r="B61" s="21"/>
      <c r="C61" s="22">
        <v>9</v>
      </c>
      <c r="D61" s="21" t="s">
        <v>50</v>
      </c>
      <c r="E61" s="21"/>
      <c r="F61" s="33"/>
      <c r="G61" s="66"/>
      <c r="H61" s="60">
        <v>0</v>
      </c>
      <c r="I61" s="23">
        <v>0</v>
      </c>
      <c r="J61" s="81"/>
      <c r="K61" s="81"/>
      <c r="L61" s="99">
        <f t="shared" si="1"/>
        <v>0</v>
      </c>
      <c r="M61" s="71">
        <v>0</v>
      </c>
      <c r="N61" s="23">
        <v>0</v>
      </c>
      <c r="O61" s="81">
        <f t="shared" si="15"/>
        <v>0</v>
      </c>
      <c r="P61" s="81"/>
      <c r="Q61" s="99">
        <f t="shared" si="3"/>
        <v>0</v>
      </c>
      <c r="R61" s="71">
        <v>0</v>
      </c>
      <c r="S61" s="23"/>
      <c r="T61" s="80">
        <f t="shared" si="4"/>
        <v>0</v>
      </c>
      <c r="U61" s="23"/>
      <c r="V61" s="99">
        <f t="shared" si="5"/>
        <v>0</v>
      </c>
      <c r="W61" s="102">
        <f t="shared" si="14"/>
        <v>0</v>
      </c>
      <c r="X61" s="81"/>
      <c r="Y61" s="80">
        <f t="shared" si="6"/>
        <v>0</v>
      </c>
      <c r="Z61" s="80">
        <f t="shared" si="7"/>
        <v>0</v>
      </c>
      <c r="AA61" s="99">
        <f t="shared" si="8"/>
        <v>0</v>
      </c>
    </row>
    <row r="62" spans="1:27" s="40" customFormat="1" ht="16.5" customHeight="1" x14ac:dyDescent="0.25">
      <c r="A62" s="28"/>
      <c r="B62" s="21"/>
      <c r="C62" s="22">
        <v>10</v>
      </c>
      <c r="D62" s="21" t="s">
        <v>51</v>
      </c>
      <c r="E62" s="21"/>
      <c r="F62" s="33"/>
      <c r="G62" s="66"/>
      <c r="H62" s="60">
        <v>0</v>
      </c>
      <c r="I62" s="23">
        <v>0</v>
      </c>
      <c r="J62" s="81"/>
      <c r="K62" s="81"/>
      <c r="L62" s="99">
        <f t="shared" si="1"/>
        <v>0</v>
      </c>
      <c r="M62" s="71">
        <v>200000</v>
      </c>
      <c r="N62" s="23">
        <v>0</v>
      </c>
      <c r="O62" s="81">
        <f t="shared" si="15"/>
        <v>200000</v>
      </c>
      <c r="P62" s="81"/>
      <c r="Q62" s="99">
        <f t="shared" si="3"/>
        <v>200000</v>
      </c>
      <c r="R62" s="71">
        <v>1500000</v>
      </c>
      <c r="S62" s="23"/>
      <c r="T62" s="80">
        <f t="shared" si="4"/>
        <v>1500000</v>
      </c>
      <c r="U62" s="23"/>
      <c r="V62" s="99">
        <f t="shared" si="5"/>
        <v>1500000</v>
      </c>
      <c r="W62" s="102">
        <f t="shared" si="14"/>
        <v>1700000</v>
      </c>
      <c r="X62" s="81"/>
      <c r="Y62" s="80">
        <f t="shared" si="6"/>
        <v>1700000</v>
      </c>
      <c r="Z62" s="80">
        <f t="shared" si="7"/>
        <v>0</v>
      </c>
      <c r="AA62" s="99">
        <f t="shared" si="8"/>
        <v>1700000</v>
      </c>
    </row>
    <row r="63" spans="1:27" s="25" customFormat="1" ht="16.5" customHeight="1" x14ac:dyDescent="0.25">
      <c r="A63" s="27"/>
      <c r="B63" s="16">
        <v>4</v>
      </c>
      <c r="C63" s="17" t="s">
        <v>52</v>
      </c>
      <c r="D63" s="17"/>
      <c r="E63" s="17"/>
      <c r="F63" s="17"/>
      <c r="G63" s="67"/>
      <c r="H63" s="63">
        <f>H64+H65+H66</f>
        <v>0</v>
      </c>
      <c r="I63" s="18">
        <v>0</v>
      </c>
      <c r="J63" s="18"/>
      <c r="K63" s="18"/>
      <c r="L63" s="99">
        <f t="shared" si="1"/>
        <v>0</v>
      </c>
      <c r="M63" s="56">
        <f t="shared" ref="M63:W63" si="16">M64+M65+M66</f>
        <v>0</v>
      </c>
      <c r="N63" s="18">
        <v>0</v>
      </c>
      <c r="O63" s="81">
        <f t="shared" si="15"/>
        <v>0</v>
      </c>
      <c r="P63" s="81"/>
      <c r="Q63" s="99">
        <f t="shared" si="3"/>
        <v>0</v>
      </c>
      <c r="R63" s="56">
        <f t="shared" si="16"/>
        <v>3000000</v>
      </c>
      <c r="S63" s="18"/>
      <c r="T63" s="80">
        <f t="shared" si="4"/>
        <v>3000000</v>
      </c>
      <c r="U63" s="18"/>
      <c r="V63" s="99">
        <f t="shared" si="5"/>
        <v>3000000</v>
      </c>
      <c r="W63" s="56">
        <f t="shared" si="16"/>
        <v>3000000</v>
      </c>
      <c r="X63" s="18"/>
      <c r="Y63" s="80">
        <f t="shared" si="6"/>
        <v>3000000</v>
      </c>
      <c r="Z63" s="80">
        <f t="shared" si="7"/>
        <v>0</v>
      </c>
      <c r="AA63" s="99">
        <f t="shared" si="8"/>
        <v>3000000</v>
      </c>
    </row>
    <row r="64" spans="1:27" s="40" customFormat="1" ht="30" customHeight="1" x14ac:dyDescent="0.25">
      <c r="A64" s="28"/>
      <c r="B64" s="21"/>
      <c r="C64" s="22">
        <v>1</v>
      </c>
      <c r="D64" s="119" t="s">
        <v>53</v>
      </c>
      <c r="E64" s="119"/>
      <c r="F64" s="119"/>
      <c r="G64" s="120"/>
      <c r="H64" s="58">
        <v>0</v>
      </c>
      <c r="I64" s="24">
        <v>0</v>
      </c>
      <c r="J64" s="81"/>
      <c r="K64" s="81"/>
      <c r="L64" s="99">
        <f t="shared" si="1"/>
        <v>0</v>
      </c>
      <c r="M64" s="69">
        <v>0</v>
      </c>
      <c r="N64" s="24">
        <v>0</v>
      </c>
      <c r="O64" s="81">
        <f t="shared" si="15"/>
        <v>0</v>
      </c>
      <c r="P64" s="81"/>
      <c r="Q64" s="99">
        <f t="shared" si="3"/>
        <v>0</v>
      </c>
      <c r="R64" s="69">
        <v>0</v>
      </c>
      <c r="S64" s="24"/>
      <c r="T64" s="80">
        <f t="shared" si="4"/>
        <v>0</v>
      </c>
      <c r="U64" s="24"/>
      <c r="V64" s="99">
        <f t="shared" si="5"/>
        <v>0</v>
      </c>
      <c r="W64" s="102">
        <f>H64+M64+R64</f>
        <v>0</v>
      </c>
      <c r="X64" s="81"/>
      <c r="Y64" s="80">
        <f t="shared" si="6"/>
        <v>0</v>
      </c>
      <c r="Z64" s="80">
        <f t="shared" si="7"/>
        <v>0</v>
      </c>
      <c r="AA64" s="99">
        <f t="shared" si="8"/>
        <v>0</v>
      </c>
    </row>
    <row r="65" spans="1:28" s="40" customFormat="1" ht="30" customHeight="1" x14ac:dyDescent="0.25">
      <c r="A65" s="28"/>
      <c r="B65" s="21"/>
      <c r="C65" s="22">
        <v>2</v>
      </c>
      <c r="D65" s="119" t="s">
        <v>54</v>
      </c>
      <c r="E65" s="119"/>
      <c r="F65" s="119"/>
      <c r="G65" s="120"/>
      <c r="H65" s="58">
        <v>0</v>
      </c>
      <c r="I65" s="24">
        <v>0</v>
      </c>
      <c r="J65" s="81"/>
      <c r="K65" s="81"/>
      <c r="L65" s="99">
        <f t="shared" si="1"/>
        <v>0</v>
      </c>
      <c r="M65" s="69">
        <v>0</v>
      </c>
      <c r="N65" s="24">
        <v>0</v>
      </c>
      <c r="O65" s="81">
        <f t="shared" si="15"/>
        <v>0</v>
      </c>
      <c r="P65" s="81"/>
      <c r="Q65" s="99">
        <f t="shared" si="3"/>
        <v>0</v>
      </c>
      <c r="R65" s="69">
        <v>3000000</v>
      </c>
      <c r="S65" s="24"/>
      <c r="T65" s="80">
        <f t="shared" si="4"/>
        <v>3000000</v>
      </c>
      <c r="U65" s="24"/>
      <c r="V65" s="99">
        <f t="shared" si="5"/>
        <v>3000000</v>
      </c>
      <c r="W65" s="102">
        <f>H65+M65+R65</f>
        <v>3000000</v>
      </c>
      <c r="X65" s="81"/>
      <c r="Y65" s="80">
        <f t="shared" si="6"/>
        <v>3000000</v>
      </c>
      <c r="Z65" s="80">
        <f t="shared" si="7"/>
        <v>0</v>
      </c>
      <c r="AA65" s="99">
        <f t="shared" si="8"/>
        <v>3000000</v>
      </c>
    </row>
    <row r="66" spans="1:28" s="40" customFormat="1" ht="16.5" customHeight="1" x14ac:dyDescent="0.25">
      <c r="A66" s="93"/>
      <c r="B66" s="83"/>
      <c r="C66" s="22">
        <v>3</v>
      </c>
      <c r="D66" s="119" t="s">
        <v>55</v>
      </c>
      <c r="E66" s="119"/>
      <c r="F66" s="119"/>
      <c r="G66" s="120"/>
      <c r="H66" s="60">
        <v>0</v>
      </c>
      <c r="I66" s="23">
        <v>0</v>
      </c>
      <c r="J66" s="81"/>
      <c r="K66" s="81"/>
      <c r="L66" s="99">
        <f t="shared" si="1"/>
        <v>0</v>
      </c>
      <c r="M66" s="71">
        <v>0</v>
      </c>
      <c r="N66" s="23">
        <v>0</v>
      </c>
      <c r="O66" s="81">
        <f t="shared" si="15"/>
        <v>0</v>
      </c>
      <c r="P66" s="81"/>
      <c r="Q66" s="99">
        <f t="shared" si="3"/>
        <v>0</v>
      </c>
      <c r="R66" s="71">
        <v>0</v>
      </c>
      <c r="S66" s="23"/>
      <c r="T66" s="80">
        <f t="shared" si="4"/>
        <v>0</v>
      </c>
      <c r="U66" s="23"/>
      <c r="V66" s="99">
        <f t="shared" si="5"/>
        <v>0</v>
      </c>
      <c r="W66" s="102">
        <f>H66+M66+R66</f>
        <v>0</v>
      </c>
      <c r="X66" s="81"/>
      <c r="Y66" s="80">
        <f t="shared" si="6"/>
        <v>0</v>
      </c>
      <c r="Z66" s="80">
        <f t="shared" si="7"/>
        <v>0</v>
      </c>
      <c r="AA66" s="99">
        <f t="shared" si="8"/>
        <v>0</v>
      </c>
    </row>
    <row r="67" spans="1:28" s="25" customFormat="1" ht="16.5" customHeight="1" x14ac:dyDescent="0.25">
      <c r="A67" s="89">
        <v>2</v>
      </c>
      <c r="B67" s="82" t="s">
        <v>56</v>
      </c>
      <c r="C67" s="82"/>
      <c r="D67" s="82"/>
      <c r="E67" s="82"/>
      <c r="F67" s="82"/>
      <c r="G67" s="90"/>
      <c r="H67" s="63">
        <f>H68+H74+H80</f>
        <v>0</v>
      </c>
      <c r="I67" s="18">
        <v>0</v>
      </c>
      <c r="J67" s="18"/>
      <c r="K67" s="18"/>
      <c r="L67" s="99">
        <f t="shared" si="1"/>
        <v>0</v>
      </c>
      <c r="M67" s="56">
        <f t="shared" ref="M67:W67" si="17">M68+M74+M80</f>
        <v>0</v>
      </c>
      <c r="N67" s="18">
        <v>0</v>
      </c>
      <c r="O67" s="18">
        <v>0</v>
      </c>
      <c r="P67" s="18"/>
      <c r="Q67" s="99">
        <f t="shared" si="3"/>
        <v>0</v>
      </c>
      <c r="R67" s="56">
        <f t="shared" si="17"/>
        <v>72280000</v>
      </c>
      <c r="S67" s="18">
        <v>44379166</v>
      </c>
      <c r="T67" s="80">
        <f t="shared" si="4"/>
        <v>116659166</v>
      </c>
      <c r="U67" s="18">
        <v>698786717</v>
      </c>
      <c r="V67" s="99">
        <f t="shared" si="5"/>
        <v>815445883</v>
      </c>
      <c r="W67" s="56">
        <f t="shared" si="17"/>
        <v>72280000</v>
      </c>
      <c r="X67" s="18">
        <v>44379166</v>
      </c>
      <c r="Y67" s="80">
        <f t="shared" si="6"/>
        <v>116659166</v>
      </c>
      <c r="Z67" s="80">
        <f t="shared" si="7"/>
        <v>698786717</v>
      </c>
      <c r="AA67" s="99">
        <f t="shared" si="8"/>
        <v>815445883</v>
      </c>
      <c r="AB67" s="114"/>
    </row>
    <row r="68" spans="1:28" s="40" customFormat="1" ht="16.5" customHeight="1" x14ac:dyDescent="0.25">
      <c r="A68" s="91"/>
      <c r="B68" s="22">
        <v>1</v>
      </c>
      <c r="C68" s="21" t="s">
        <v>57</v>
      </c>
      <c r="D68" s="21"/>
      <c r="E68" s="21"/>
      <c r="F68" s="21"/>
      <c r="G68" s="68"/>
      <c r="H68" s="60">
        <f>H69+H70+H71+H72+H73</f>
        <v>0</v>
      </c>
      <c r="I68" s="23">
        <v>0</v>
      </c>
      <c r="J68" s="81"/>
      <c r="K68" s="81"/>
      <c r="L68" s="99">
        <f t="shared" si="1"/>
        <v>0</v>
      </c>
      <c r="M68" s="71">
        <f>M69+M70+M71+M72+M73</f>
        <v>0</v>
      </c>
      <c r="N68" s="23">
        <v>0</v>
      </c>
      <c r="O68" s="81">
        <v>0</v>
      </c>
      <c r="P68" s="81"/>
      <c r="Q68" s="99">
        <f t="shared" si="3"/>
        <v>0</v>
      </c>
      <c r="R68" s="71">
        <v>0</v>
      </c>
      <c r="S68" s="23">
        <v>44379166</v>
      </c>
      <c r="T68" s="80">
        <f t="shared" si="4"/>
        <v>44379166</v>
      </c>
      <c r="U68" s="23">
        <v>698786717</v>
      </c>
      <c r="V68" s="99">
        <f t="shared" si="5"/>
        <v>743165883</v>
      </c>
      <c r="W68" s="102">
        <f t="shared" ref="W68:W73" si="18">H68+M68+R68</f>
        <v>0</v>
      </c>
      <c r="X68" s="81">
        <f>S68</f>
        <v>44379166</v>
      </c>
      <c r="Y68" s="80">
        <f t="shared" si="6"/>
        <v>44379166</v>
      </c>
      <c r="Z68" s="80">
        <f t="shared" si="7"/>
        <v>698786717</v>
      </c>
      <c r="AA68" s="99">
        <f t="shared" si="8"/>
        <v>743165883</v>
      </c>
    </row>
    <row r="69" spans="1:28" s="40" customFormat="1" ht="16.5" customHeight="1" x14ac:dyDescent="0.25">
      <c r="A69" s="20"/>
      <c r="B69" s="21"/>
      <c r="C69" s="22">
        <v>1</v>
      </c>
      <c r="D69" s="21" t="s">
        <v>58</v>
      </c>
      <c r="E69" s="21"/>
      <c r="F69" s="21"/>
      <c r="G69" s="68"/>
      <c r="H69" s="60">
        <v>0</v>
      </c>
      <c r="I69" s="23">
        <v>0</v>
      </c>
      <c r="J69" s="81"/>
      <c r="K69" s="81"/>
      <c r="L69" s="99">
        <f t="shared" si="1"/>
        <v>0</v>
      </c>
      <c r="M69" s="71">
        <v>0</v>
      </c>
      <c r="N69" s="23">
        <v>0</v>
      </c>
      <c r="O69" s="81">
        <v>0</v>
      </c>
      <c r="P69" s="81"/>
      <c r="Q69" s="99">
        <f t="shared" si="3"/>
        <v>0</v>
      </c>
      <c r="R69" s="71">
        <v>0</v>
      </c>
      <c r="S69" s="23">
        <v>44379166</v>
      </c>
      <c r="T69" s="80">
        <f t="shared" si="4"/>
        <v>44379166</v>
      </c>
      <c r="U69" s="23">
        <v>698786717</v>
      </c>
      <c r="V69" s="99">
        <f t="shared" si="5"/>
        <v>743165883</v>
      </c>
      <c r="W69" s="102">
        <f t="shared" si="18"/>
        <v>0</v>
      </c>
      <c r="X69" s="81">
        <f>S69</f>
        <v>44379166</v>
      </c>
      <c r="Y69" s="80">
        <f t="shared" si="6"/>
        <v>44379166</v>
      </c>
      <c r="Z69" s="80">
        <f t="shared" si="7"/>
        <v>698786717</v>
      </c>
      <c r="AA69" s="99">
        <f t="shared" si="8"/>
        <v>743165883</v>
      </c>
    </row>
    <row r="70" spans="1:28" s="40" customFormat="1" ht="30" customHeight="1" x14ac:dyDescent="0.25">
      <c r="A70" s="20"/>
      <c r="B70" s="21"/>
      <c r="C70" s="22">
        <v>2</v>
      </c>
      <c r="D70" s="119" t="s">
        <v>59</v>
      </c>
      <c r="E70" s="119"/>
      <c r="F70" s="119"/>
      <c r="G70" s="120"/>
      <c r="H70" s="58">
        <v>0</v>
      </c>
      <c r="I70" s="24">
        <v>0</v>
      </c>
      <c r="J70" s="81"/>
      <c r="K70" s="81"/>
      <c r="L70" s="99">
        <f t="shared" si="1"/>
        <v>0</v>
      </c>
      <c r="M70" s="69">
        <v>0</v>
      </c>
      <c r="N70" s="24">
        <v>0</v>
      </c>
      <c r="O70" s="81">
        <v>0</v>
      </c>
      <c r="P70" s="81"/>
      <c r="Q70" s="99">
        <f t="shared" si="3"/>
        <v>0</v>
      </c>
      <c r="R70" s="69">
        <v>0</v>
      </c>
      <c r="S70" s="24"/>
      <c r="T70" s="80">
        <f t="shared" si="4"/>
        <v>0</v>
      </c>
      <c r="U70" s="24"/>
      <c r="V70" s="99">
        <f t="shared" si="5"/>
        <v>0</v>
      </c>
      <c r="W70" s="102">
        <f t="shared" si="18"/>
        <v>0</v>
      </c>
      <c r="X70" s="81"/>
      <c r="Y70" s="80">
        <f t="shared" si="6"/>
        <v>0</v>
      </c>
      <c r="Z70" s="80">
        <f t="shared" si="7"/>
        <v>0</v>
      </c>
      <c r="AA70" s="99">
        <f t="shared" si="8"/>
        <v>0</v>
      </c>
    </row>
    <row r="71" spans="1:28" s="39" customFormat="1" ht="30" customHeight="1" x14ac:dyDescent="0.25">
      <c r="A71" s="20"/>
      <c r="B71" s="21"/>
      <c r="C71" s="22">
        <v>3</v>
      </c>
      <c r="D71" s="119" t="s">
        <v>60</v>
      </c>
      <c r="E71" s="119"/>
      <c r="F71" s="119"/>
      <c r="G71" s="120"/>
      <c r="H71" s="58">
        <v>0</v>
      </c>
      <c r="I71" s="24">
        <v>0</v>
      </c>
      <c r="J71" s="81"/>
      <c r="K71" s="81"/>
      <c r="L71" s="99">
        <f t="shared" si="1"/>
        <v>0</v>
      </c>
      <c r="M71" s="69">
        <v>0</v>
      </c>
      <c r="N71" s="24">
        <v>0</v>
      </c>
      <c r="O71" s="81">
        <v>0</v>
      </c>
      <c r="P71" s="81"/>
      <c r="Q71" s="99">
        <f t="shared" si="3"/>
        <v>0</v>
      </c>
      <c r="R71" s="69">
        <v>0</v>
      </c>
      <c r="S71" s="24"/>
      <c r="T71" s="80">
        <f t="shared" si="4"/>
        <v>0</v>
      </c>
      <c r="U71" s="24"/>
      <c r="V71" s="99">
        <f t="shared" si="5"/>
        <v>0</v>
      </c>
      <c r="W71" s="102">
        <f t="shared" si="18"/>
        <v>0</v>
      </c>
      <c r="X71" s="81"/>
      <c r="Y71" s="80">
        <f t="shared" si="6"/>
        <v>0</v>
      </c>
      <c r="Z71" s="80">
        <f t="shared" si="7"/>
        <v>0</v>
      </c>
      <c r="AA71" s="99">
        <f t="shared" si="8"/>
        <v>0</v>
      </c>
    </row>
    <row r="72" spans="1:28" s="39" customFormat="1" ht="30" customHeight="1" x14ac:dyDescent="0.25">
      <c r="A72" s="28"/>
      <c r="B72" s="21"/>
      <c r="C72" s="22">
        <v>4</v>
      </c>
      <c r="D72" s="119" t="s">
        <v>61</v>
      </c>
      <c r="E72" s="119"/>
      <c r="F72" s="119"/>
      <c r="G72" s="120"/>
      <c r="H72" s="58">
        <v>0</v>
      </c>
      <c r="I72" s="24">
        <v>0</v>
      </c>
      <c r="J72" s="81"/>
      <c r="K72" s="81"/>
      <c r="L72" s="99">
        <f t="shared" si="1"/>
        <v>0</v>
      </c>
      <c r="M72" s="69">
        <v>0</v>
      </c>
      <c r="N72" s="24">
        <v>0</v>
      </c>
      <c r="O72" s="81">
        <v>0</v>
      </c>
      <c r="P72" s="81"/>
      <c r="Q72" s="99">
        <f t="shared" si="3"/>
        <v>0</v>
      </c>
      <c r="R72" s="69">
        <v>0</v>
      </c>
      <c r="S72" s="24"/>
      <c r="T72" s="80">
        <f t="shared" si="4"/>
        <v>0</v>
      </c>
      <c r="U72" s="24"/>
      <c r="V72" s="99">
        <f t="shared" si="5"/>
        <v>0</v>
      </c>
      <c r="W72" s="102">
        <f t="shared" si="18"/>
        <v>0</v>
      </c>
      <c r="X72" s="81"/>
      <c r="Y72" s="80">
        <f t="shared" si="6"/>
        <v>0</v>
      </c>
      <c r="Z72" s="80">
        <f t="shared" si="7"/>
        <v>0</v>
      </c>
      <c r="AA72" s="99">
        <f t="shared" si="8"/>
        <v>0</v>
      </c>
    </row>
    <row r="73" spans="1:28" s="39" customFormat="1" ht="30" customHeight="1" x14ac:dyDescent="0.25">
      <c r="A73" s="28"/>
      <c r="B73" s="21"/>
      <c r="C73" s="22">
        <v>5</v>
      </c>
      <c r="D73" s="119" t="s">
        <v>62</v>
      </c>
      <c r="E73" s="119"/>
      <c r="F73" s="119"/>
      <c r="G73" s="120"/>
      <c r="H73" s="58">
        <v>0</v>
      </c>
      <c r="I73" s="24">
        <v>0</v>
      </c>
      <c r="J73" s="81"/>
      <c r="K73" s="81"/>
      <c r="L73" s="99">
        <f t="shared" si="1"/>
        <v>0</v>
      </c>
      <c r="M73" s="69">
        <v>0</v>
      </c>
      <c r="N73" s="24">
        <v>0</v>
      </c>
      <c r="O73" s="81">
        <v>0</v>
      </c>
      <c r="P73" s="81"/>
      <c r="Q73" s="99">
        <f t="shared" si="3"/>
        <v>0</v>
      </c>
      <c r="R73" s="69">
        <v>0</v>
      </c>
      <c r="S73" s="24"/>
      <c r="T73" s="80">
        <f t="shared" si="4"/>
        <v>0</v>
      </c>
      <c r="U73" s="24"/>
      <c r="V73" s="99">
        <f t="shared" si="5"/>
        <v>0</v>
      </c>
      <c r="W73" s="102">
        <f t="shared" si="18"/>
        <v>0</v>
      </c>
      <c r="X73" s="81"/>
      <c r="Y73" s="80">
        <f t="shared" si="6"/>
        <v>0</v>
      </c>
      <c r="Z73" s="80">
        <f t="shared" si="7"/>
        <v>0</v>
      </c>
      <c r="AA73" s="99">
        <f t="shared" si="8"/>
        <v>0</v>
      </c>
    </row>
    <row r="74" spans="1:28" s="43" customFormat="1" x14ac:dyDescent="0.25">
      <c r="A74" s="27"/>
      <c r="B74" s="16">
        <v>2</v>
      </c>
      <c r="C74" s="17" t="s">
        <v>3</v>
      </c>
      <c r="D74" s="17"/>
      <c r="E74" s="17"/>
      <c r="F74" s="17"/>
      <c r="G74" s="67"/>
      <c r="H74" s="63">
        <f>H75+H76+H77+H78+H79</f>
        <v>0</v>
      </c>
      <c r="I74" s="18">
        <v>0</v>
      </c>
      <c r="J74" s="18"/>
      <c r="K74" s="18"/>
      <c r="L74" s="99">
        <f t="shared" si="1"/>
        <v>0</v>
      </c>
      <c r="M74" s="56">
        <f t="shared" ref="M74:W74" si="19">M75+M76+M77+M78+M79</f>
        <v>0</v>
      </c>
      <c r="N74" s="18">
        <v>0</v>
      </c>
      <c r="O74" s="18">
        <v>0</v>
      </c>
      <c r="P74" s="18"/>
      <c r="Q74" s="99">
        <f t="shared" si="3"/>
        <v>0</v>
      </c>
      <c r="R74" s="56">
        <f t="shared" si="19"/>
        <v>71280000</v>
      </c>
      <c r="S74" s="18"/>
      <c r="T74" s="80">
        <f t="shared" si="4"/>
        <v>71280000</v>
      </c>
      <c r="U74" s="18"/>
      <c r="V74" s="99">
        <f t="shared" si="5"/>
        <v>71280000</v>
      </c>
      <c r="W74" s="56">
        <f t="shared" si="19"/>
        <v>71280000</v>
      </c>
      <c r="X74" s="18">
        <v>0</v>
      </c>
      <c r="Y74" s="80">
        <f t="shared" si="6"/>
        <v>71280000</v>
      </c>
      <c r="Z74" s="80">
        <f t="shared" si="7"/>
        <v>0</v>
      </c>
      <c r="AA74" s="99">
        <f t="shared" si="8"/>
        <v>71280000</v>
      </c>
    </row>
    <row r="75" spans="1:28" s="39" customFormat="1" x14ac:dyDescent="0.25">
      <c r="A75" s="28"/>
      <c r="B75" s="21"/>
      <c r="C75" s="22">
        <v>1</v>
      </c>
      <c r="D75" s="21" t="s">
        <v>63</v>
      </c>
      <c r="E75" s="21"/>
      <c r="F75" s="21"/>
      <c r="G75" s="68"/>
      <c r="H75" s="60">
        <v>0</v>
      </c>
      <c r="I75" s="23">
        <v>0</v>
      </c>
      <c r="J75" s="81"/>
      <c r="K75" s="81"/>
      <c r="L75" s="99">
        <f t="shared" si="1"/>
        <v>0</v>
      </c>
      <c r="M75" s="71">
        <v>0</v>
      </c>
      <c r="N75" s="23">
        <v>0</v>
      </c>
      <c r="O75" s="81">
        <v>0</v>
      </c>
      <c r="P75" s="81"/>
      <c r="Q75" s="99">
        <f t="shared" si="3"/>
        <v>0</v>
      </c>
      <c r="R75" s="71">
        <v>0</v>
      </c>
      <c r="S75" s="23"/>
      <c r="T75" s="80">
        <f t="shared" si="4"/>
        <v>0</v>
      </c>
      <c r="U75" s="23"/>
      <c r="V75" s="99">
        <f t="shared" si="5"/>
        <v>0</v>
      </c>
      <c r="W75" s="102">
        <f>H75+M75+R75</f>
        <v>0</v>
      </c>
      <c r="X75" s="81"/>
      <c r="Y75" s="80">
        <f t="shared" si="6"/>
        <v>0</v>
      </c>
      <c r="Z75" s="80">
        <f t="shared" si="7"/>
        <v>0</v>
      </c>
      <c r="AA75" s="99">
        <f t="shared" si="8"/>
        <v>0</v>
      </c>
    </row>
    <row r="76" spans="1:28" s="39" customFormat="1" x14ac:dyDescent="0.25">
      <c r="A76" s="28"/>
      <c r="B76" s="21"/>
      <c r="C76" s="22">
        <v>2</v>
      </c>
      <c r="D76" s="21" t="s">
        <v>64</v>
      </c>
      <c r="E76" s="21"/>
      <c r="F76" s="21"/>
      <c r="G76" s="68"/>
      <c r="H76" s="60">
        <v>0</v>
      </c>
      <c r="I76" s="23">
        <v>0</v>
      </c>
      <c r="J76" s="81"/>
      <c r="K76" s="81"/>
      <c r="L76" s="99">
        <f t="shared" ref="L76:L99" si="20">J76+K76</f>
        <v>0</v>
      </c>
      <c r="M76" s="71">
        <v>0</v>
      </c>
      <c r="N76" s="23">
        <v>0</v>
      </c>
      <c r="O76" s="81">
        <v>0</v>
      </c>
      <c r="P76" s="81"/>
      <c r="Q76" s="99">
        <f t="shared" ref="Q76:Q99" si="21">O76+P76</f>
        <v>0</v>
      </c>
      <c r="R76" s="71">
        <v>71280000</v>
      </c>
      <c r="S76" s="23"/>
      <c r="T76" s="80">
        <f t="shared" ref="T76:T99" si="22">R76+S76</f>
        <v>71280000</v>
      </c>
      <c r="U76" s="23"/>
      <c r="V76" s="99">
        <f t="shared" ref="V76:V99" si="23">T76+U76</f>
        <v>71280000</v>
      </c>
      <c r="W76" s="102">
        <f>H76+M76+R76</f>
        <v>71280000</v>
      </c>
      <c r="X76" s="81">
        <v>0</v>
      </c>
      <c r="Y76" s="80">
        <f t="shared" ref="Y76:Y99" si="24">W76+X76</f>
        <v>71280000</v>
      </c>
      <c r="Z76" s="80">
        <f t="shared" ref="Z76:Z97" si="25">U76+P76+K76</f>
        <v>0</v>
      </c>
      <c r="AA76" s="99">
        <f t="shared" ref="AA76:AA99" si="26">Y76+Z76</f>
        <v>71280000</v>
      </c>
    </row>
    <row r="77" spans="1:28" s="39" customFormat="1" x14ac:dyDescent="0.25">
      <c r="A77" s="28"/>
      <c r="B77" s="21"/>
      <c r="C77" s="22">
        <v>3</v>
      </c>
      <c r="D77" s="21" t="s">
        <v>65</v>
      </c>
      <c r="E77" s="21"/>
      <c r="F77" s="21"/>
      <c r="G77" s="68"/>
      <c r="H77" s="60">
        <v>0</v>
      </c>
      <c r="I77" s="23">
        <v>0</v>
      </c>
      <c r="J77" s="81"/>
      <c r="K77" s="81"/>
      <c r="L77" s="99">
        <f t="shared" si="20"/>
        <v>0</v>
      </c>
      <c r="M77" s="71">
        <v>0</v>
      </c>
      <c r="N77" s="23">
        <v>0</v>
      </c>
      <c r="O77" s="81">
        <v>0</v>
      </c>
      <c r="P77" s="81"/>
      <c r="Q77" s="99">
        <f t="shared" si="21"/>
        <v>0</v>
      </c>
      <c r="R77" s="71">
        <v>0</v>
      </c>
      <c r="S77" s="23"/>
      <c r="T77" s="80">
        <f t="shared" si="22"/>
        <v>0</v>
      </c>
      <c r="U77" s="23"/>
      <c r="V77" s="99">
        <f t="shared" si="23"/>
        <v>0</v>
      </c>
      <c r="W77" s="102">
        <f>H77+M77+R77</f>
        <v>0</v>
      </c>
      <c r="X77" s="81"/>
      <c r="Y77" s="80">
        <f t="shared" si="24"/>
        <v>0</v>
      </c>
      <c r="Z77" s="80">
        <f t="shared" si="25"/>
        <v>0</v>
      </c>
      <c r="AA77" s="99">
        <f t="shared" si="26"/>
        <v>0</v>
      </c>
    </row>
    <row r="78" spans="1:28" s="39" customFormat="1" x14ac:dyDescent="0.25">
      <c r="A78" s="28"/>
      <c r="B78" s="21"/>
      <c r="C78" s="22">
        <v>4</v>
      </c>
      <c r="D78" s="21" t="s">
        <v>66</v>
      </c>
      <c r="E78" s="21"/>
      <c r="F78" s="21"/>
      <c r="G78" s="68"/>
      <c r="H78" s="60">
        <v>0</v>
      </c>
      <c r="I78" s="23">
        <v>0</v>
      </c>
      <c r="J78" s="81"/>
      <c r="K78" s="81"/>
      <c r="L78" s="99">
        <f t="shared" si="20"/>
        <v>0</v>
      </c>
      <c r="M78" s="71">
        <v>0</v>
      </c>
      <c r="N78" s="23">
        <v>0</v>
      </c>
      <c r="O78" s="81">
        <v>0</v>
      </c>
      <c r="P78" s="81"/>
      <c r="Q78" s="99">
        <f t="shared" si="21"/>
        <v>0</v>
      </c>
      <c r="R78" s="71">
        <v>0</v>
      </c>
      <c r="S78" s="23"/>
      <c r="T78" s="80">
        <f t="shared" si="22"/>
        <v>0</v>
      </c>
      <c r="U78" s="23"/>
      <c r="V78" s="99">
        <f t="shared" si="23"/>
        <v>0</v>
      </c>
      <c r="W78" s="102">
        <f>H78+M78+R78</f>
        <v>0</v>
      </c>
      <c r="X78" s="81"/>
      <c r="Y78" s="80">
        <f t="shared" si="24"/>
        <v>0</v>
      </c>
      <c r="Z78" s="80">
        <f t="shared" si="25"/>
        <v>0</v>
      </c>
      <c r="AA78" s="99">
        <f t="shared" si="26"/>
        <v>0</v>
      </c>
    </row>
    <row r="79" spans="1:28" s="39" customFormat="1" x14ac:dyDescent="0.25">
      <c r="A79" s="28"/>
      <c r="B79" s="21"/>
      <c r="C79" s="22">
        <v>5</v>
      </c>
      <c r="D79" s="21" t="s">
        <v>67</v>
      </c>
      <c r="E79" s="21"/>
      <c r="F79" s="21"/>
      <c r="G79" s="68"/>
      <c r="H79" s="60">
        <v>0</v>
      </c>
      <c r="I79" s="23">
        <v>0</v>
      </c>
      <c r="J79" s="81"/>
      <c r="K79" s="81"/>
      <c r="L79" s="99">
        <f t="shared" si="20"/>
        <v>0</v>
      </c>
      <c r="M79" s="71">
        <v>0</v>
      </c>
      <c r="N79" s="23">
        <v>0</v>
      </c>
      <c r="O79" s="81">
        <v>0</v>
      </c>
      <c r="P79" s="81"/>
      <c r="Q79" s="99">
        <f t="shared" si="21"/>
        <v>0</v>
      </c>
      <c r="R79" s="71">
        <v>0</v>
      </c>
      <c r="S79" s="23"/>
      <c r="T79" s="80">
        <f t="shared" si="22"/>
        <v>0</v>
      </c>
      <c r="U79" s="23"/>
      <c r="V79" s="99">
        <f t="shared" si="23"/>
        <v>0</v>
      </c>
      <c r="W79" s="102">
        <f>H79+M79+R79</f>
        <v>0</v>
      </c>
      <c r="X79" s="81"/>
      <c r="Y79" s="80">
        <f t="shared" si="24"/>
        <v>0</v>
      </c>
      <c r="Z79" s="80">
        <f t="shared" si="25"/>
        <v>0</v>
      </c>
      <c r="AA79" s="99">
        <f t="shared" si="26"/>
        <v>0</v>
      </c>
    </row>
    <row r="80" spans="1:28" s="43" customFormat="1" x14ac:dyDescent="0.25">
      <c r="A80" s="27"/>
      <c r="B80" s="16">
        <v>3</v>
      </c>
      <c r="C80" s="17" t="s">
        <v>68</v>
      </c>
      <c r="D80" s="17"/>
      <c r="E80" s="17"/>
      <c r="F80" s="17"/>
      <c r="G80" s="67"/>
      <c r="H80" s="63">
        <f>H81+H82+H83</f>
        <v>0</v>
      </c>
      <c r="I80" s="18">
        <v>0</v>
      </c>
      <c r="J80" s="18"/>
      <c r="K80" s="18"/>
      <c r="L80" s="99">
        <f t="shared" si="20"/>
        <v>0</v>
      </c>
      <c r="M80" s="56">
        <f t="shared" ref="M80:W80" si="27">M81+M82+M83</f>
        <v>0</v>
      </c>
      <c r="N80" s="18">
        <v>0</v>
      </c>
      <c r="O80" s="18">
        <v>0</v>
      </c>
      <c r="P80" s="18"/>
      <c r="Q80" s="99">
        <f t="shared" si="21"/>
        <v>0</v>
      </c>
      <c r="R80" s="56">
        <f t="shared" si="27"/>
        <v>1000000</v>
      </c>
      <c r="S80" s="18"/>
      <c r="T80" s="80">
        <f t="shared" si="22"/>
        <v>1000000</v>
      </c>
      <c r="U80" s="18"/>
      <c r="V80" s="99">
        <f t="shared" si="23"/>
        <v>1000000</v>
      </c>
      <c r="W80" s="56">
        <f t="shared" si="27"/>
        <v>1000000</v>
      </c>
      <c r="X80" s="18">
        <v>0</v>
      </c>
      <c r="Y80" s="80">
        <f t="shared" si="24"/>
        <v>1000000</v>
      </c>
      <c r="Z80" s="80">
        <f t="shared" si="25"/>
        <v>0</v>
      </c>
      <c r="AA80" s="99">
        <f t="shared" si="26"/>
        <v>1000000</v>
      </c>
    </row>
    <row r="81" spans="1:32" s="39" customFormat="1" ht="30" customHeight="1" x14ac:dyDescent="0.25">
      <c r="A81" s="28"/>
      <c r="B81" s="21"/>
      <c r="C81" s="22">
        <v>1</v>
      </c>
      <c r="D81" s="119" t="s">
        <v>69</v>
      </c>
      <c r="E81" s="119"/>
      <c r="F81" s="119"/>
      <c r="G81" s="120"/>
      <c r="H81" s="58">
        <v>0</v>
      </c>
      <c r="I81" s="24">
        <v>0</v>
      </c>
      <c r="J81" s="81"/>
      <c r="K81" s="81"/>
      <c r="L81" s="99">
        <f t="shared" si="20"/>
        <v>0</v>
      </c>
      <c r="M81" s="69">
        <v>0</v>
      </c>
      <c r="N81" s="24">
        <v>0</v>
      </c>
      <c r="O81" s="81">
        <v>0</v>
      </c>
      <c r="P81" s="81"/>
      <c r="Q81" s="99">
        <f t="shared" si="21"/>
        <v>0</v>
      </c>
      <c r="R81" s="69">
        <v>0</v>
      </c>
      <c r="S81" s="24"/>
      <c r="T81" s="80">
        <f t="shared" si="22"/>
        <v>0</v>
      </c>
      <c r="U81" s="24"/>
      <c r="V81" s="99">
        <f t="shared" si="23"/>
        <v>0</v>
      </c>
      <c r="W81" s="102">
        <f>H81+M81+R81</f>
        <v>0</v>
      </c>
      <c r="X81" s="81"/>
      <c r="Y81" s="80">
        <f t="shared" si="24"/>
        <v>0</v>
      </c>
      <c r="Z81" s="80">
        <f t="shared" si="25"/>
        <v>0</v>
      </c>
      <c r="AA81" s="99">
        <f t="shared" si="26"/>
        <v>0</v>
      </c>
    </row>
    <row r="82" spans="1:32" s="39" customFormat="1" ht="30" customHeight="1" x14ac:dyDescent="0.25">
      <c r="A82" s="28"/>
      <c r="B82" s="21"/>
      <c r="C82" s="22">
        <v>2</v>
      </c>
      <c r="D82" s="119" t="s">
        <v>70</v>
      </c>
      <c r="E82" s="119"/>
      <c r="F82" s="119"/>
      <c r="G82" s="120"/>
      <c r="H82" s="58">
        <v>0</v>
      </c>
      <c r="I82" s="24">
        <v>0</v>
      </c>
      <c r="J82" s="81"/>
      <c r="K82" s="81"/>
      <c r="L82" s="99">
        <f t="shared" si="20"/>
        <v>0</v>
      </c>
      <c r="M82" s="69">
        <v>0</v>
      </c>
      <c r="N82" s="24">
        <v>0</v>
      </c>
      <c r="O82" s="81">
        <v>0</v>
      </c>
      <c r="P82" s="81"/>
      <c r="Q82" s="99">
        <f t="shared" si="21"/>
        <v>0</v>
      </c>
      <c r="R82" s="69">
        <v>1000000</v>
      </c>
      <c r="S82" s="24"/>
      <c r="T82" s="80">
        <f t="shared" si="22"/>
        <v>1000000</v>
      </c>
      <c r="U82" s="24"/>
      <c r="V82" s="99">
        <f t="shared" si="23"/>
        <v>1000000</v>
      </c>
      <c r="W82" s="102">
        <f>H82+M82+R82</f>
        <v>1000000</v>
      </c>
      <c r="X82" s="81">
        <v>0</v>
      </c>
      <c r="Y82" s="80">
        <f t="shared" si="24"/>
        <v>1000000</v>
      </c>
      <c r="Z82" s="80">
        <f t="shared" si="25"/>
        <v>0</v>
      </c>
      <c r="AA82" s="99">
        <f t="shared" si="26"/>
        <v>1000000</v>
      </c>
    </row>
    <row r="83" spans="1:32" s="39" customFormat="1" x14ac:dyDescent="0.25">
      <c r="A83" s="28"/>
      <c r="B83" s="21"/>
      <c r="C83" s="22">
        <v>3</v>
      </c>
      <c r="D83" s="79" t="s">
        <v>71</v>
      </c>
      <c r="E83" s="33"/>
      <c r="F83" s="33"/>
      <c r="G83" s="66"/>
      <c r="H83" s="60">
        <v>0</v>
      </c>
      <c r="I83" s="23">
        <v>0</v>
      </c>
      <c r="J83" s="81"/>
      <c r="K83" s="81"/>
      <c r="L83" s="99">
        <f t="shared" si="20"/>
        <v>0</v>
      </c>
      <c r="M83" s="71">
        <v>0</v>
      </c>
      <c r="N83" s="23">
        <v>0</v>
      </c>
      <c r="O83" s="81">
        <v>0</v>
      </c>
      <c r="P83" s="81"/>
      <c r="Q83" s="99">
        <f t="shared" si="21"/>
        <v>0</v>
      </c>
      <c r="R83" s="71"/>
      <c r="S83" s="23"/>
      <c r="T83" s="80">
        <f t="shared" si="22"/>
        <v>0</v>
      </c>
      <c r="U83" s="23"/>
      <c r="V83" s="99">
        <f t="shared" si="23"/>
        <v>0</v>
      </c>
      <c r="W83" s="102">
        <f>H83+M83+R83</f>
        <v>0</v>
      </c>
      <c r="X83" s="81">
        <v>0</v>
      </c>
      <c r="Y83" s="80">
        <f t="shared" si="24"/>
        <v>0</v>
      </c>
      <c r="Z83" s="80">
        <f t="shared" si="25"/>
        <v>0</v>
      </c>
      <c r="AA83" s="99">
        <f t="shared" si="26"/>
        <v>0</v>
      </c>
    </row>
    <row r="84" spans="1:32" s="15" customFormat="1" x14ac:dyDescent="0.25">
      <c r="A84" s="123" t="s">
        <v>81</v>
      </c>
      <c r="B84" s="124"/>
      <c r="C84" s="124"/>
      <c r="D84" s="124"/>
      <c r="E84" s="124"/>
      <c r="F84" s="124"/>
      <c r="G84" s="125"/>
      <c r="H84" s="63">
        <f>H11+H67</f>
        <v>290014055</v>
      </c>
      <c r="I84" s="18">
        <f t="shared" ref="I84:J84" si="28">I11+I67</f>
        <v>6866274</v>
      </c>
      <c r="J84" s="18">
        <f t="shared" si="28"/>
        <v>296880329</v>
      </c>
      <c r="K84" s="18"/>
      <c r="L84" s="99">
        <f t="shared" si="20"/>
        <v>296880329</v>
      </c>
      <c r="M84" s="56">
        <f t="shared" ref="M84:W84" si="29">M11+M67</f>
        <v>5757520</v>
      </c>
      <c r="N84" s="18">
        <v>0</v>
      </c>
      <c r="O84" s="18">
        <f>M84</f>
        <v>5757520</v>
      </c>
      <c r="P84" s="18">
        <v>17611730</v>
      </c>
      <c r="Q84" s="99">
        <f t="shared" si="21"/>
        <v>23369250</v>
      </c>
      <c r="R84" s="56">
        <f t="shared" si="29"/>
        <v>1662008559</v>
      </c>
      <c r="S84" s="18">
        <f t="shared" si="29"/>
        <v>61163716</v>
      </c>
      <c r="T84" s="80">
        <f t="shared" si="22"/>
        <v>1723172275</v>
      </c>
      <c r="U84" s="18">
        <v>820540510</v>
      </c>
      <c r="V84" s="99">
        <f t="shared" si="23"/>
        <v>2543712785</v>
      </c>
      <c r="W84" s="56">
        <f t="shared" si="29"/>
        <v>1957780134</v>
      </c>
      <c r="X84" s="18">
        <f>S84+I84</f>
        <v>68029990</v>
      </c>
      <c r="Y84" s="80">
        <f t="shared" si="24"/>
        <v>2025810124</v>
      </c>
      <c r="Z84" s="80">
        <f t="shared" si="25"/>
        <v>838152240</v>
      </c>
      <c r="AA84" s="99">
        <f t="shared" si="26"/>
        <v>2863962364</v>
      </c>
      <c r="AB84" s="115"/>
    </row>
    <row r="85" spans="1:32" s="15" customFormat="1" ht="14.4" x14ac:dyDescent="0.25">
      <c r="A85" s="89">
        <v>3</v>
      </c>
      <c r="B85" s="85" t="s">
        <v>72</v>
      </c>
      <c r="C85" s="85"/>
      <c r="D85" s="85"/>
      <c r="E85" s="85"/>
      <c r="F85" s="85"/>
      <c r="G85" s="94"/>
      <c r="H85" s="63">
        <f>H95+H92+H90+H89+H88</f>
        <v>740123115</v>
      </c>
      <c r="I85" s="18">
        <v>69660437</v>
      </c>
      <c r="J85" s="18">
        <f>H85+I85</f>
        <v>809783552</v>
      </c>
      <c r="K85" s="18">
        <v>1579000</v>
      </c>
      <c r="L85" s="99">
        <f t="shared" si="20"/>
        <v>811362552</v>
      </c>
      <c r="M85" s="56">
        <v>330901815</v>
      </c>
      <c r="N85" s="18">
        <v>14872316</v>
      </c>
      <c r="O85" s="18">
        <f>N85</f>
        <v>14872316</v>
      </c>
      <c r="P85" s="18"/>
      <c r="Q85" s="99">
        <f t="shared" si="21"/>
        <v>14872316</v>
      </c>
      <c r="R85" s="56">
        <f t="shared" ref="R85:W85" si="30">R86</f>
        <v>753516530</v>
      </c>
      <c r="S85" s="18">
        <v>29918149</v>
      </c>
      <c r="T85" s="80">
        <f t="shared" si="22"/>
        <v>783434679</v>
      </c>
      <c r="U85" s="18"/>
      <c r="V85" s="99">
        <f t="shared" si="23"/>
        <v>783434679</v>
      </c>
      <c r="W85" s="56">
        <f t="shared" si="30"/>
        <v>1824541460</v>
      </c>
      <c r="X85" s="18">
        <v>114450902</v>
      </c>
      <c r="Y85" s="80">
        <f t="shared" si="24"/>
        <v>1938992362</v>
      </c>
      <c r="Z85" s="80">
        <f t="shared" si="25"/>
        <v>1579000</v>
      </c>
      <c r="AA85" s="99">
        <f t="shared" si="26"/>
        <v>1940571362</v>
      </c>
    </row>
    <row r="86" spans="1:32" s="39" customFormat="1" x14ac:dyDescent="0.25">
      <c r="A86" s="28"/>
      <c r="B86" s="22">
        <v>1</v>
      </c>
      <c r="C86" s="147" t="s">
        <v>73</v>
      </c>
      <c r="D86" s="147"/>
      <c r="E86" s="147"/>
      <c r="F86" s="147"/>
      <c r="G86" s="148"/>
      <c r="H86" s="60">
        <v>740123115</v>
      </c>
      <c r="I86" s="23">
        <v>69660437</v>
      </c>
      <c r="J86" s="23">
        <v>809783552</v>
      </c>
      <c r="K86" s="23">
        <v>1579000</v>
      </c>
      <c r="L86" s="99">
        <f t="shared" si="20"/>
        <v>811362552</v>
      </c>
      <c r="M86" s="71"/>
      <c r="N86" s="23">
        <v>14872316</v>
      </c>
      <c r="O86" s="23">
        <v>14872316</v>
      </c>
      <c r="P86" s="23"/>
      <c r="Q86" s="99">
        <f t="shared" si="21"/>
        <v>14872316</v>
      </c>
      <c r="R86" s="71">
        <v>753516530</v>
      </c>
      <c r="S86" s="23">
        <v>29918149</v>
      </c>
      <c r="T86" s="80">
        <f t="shared" si="22"/>
        <v>783434679</v>
      </c>
      <c r="U86" s="23"/>
      <c r="V86" s="99">
        <f t="shared" si="23"/>
        <v>783434679</v>
      </c>
      <c r="W86" s="71">
        <f t="shared" ref="W86" si="31">W87+W91+W92+W95+W96</f>
        <v>1824541460</v>
      </c>
      <c r="X86" s="23">
        <f t="shared" ref="X86:X96" si="32">I86+N86+S86</f>
        <v>114450902</v>
      </c>
      <c r="Y86" s="80">
        <f t="shared" si="24"/>
        <v>1938992362</v>
      </c>
      <c r="Z86" s="80">
        <f t="shared" si="25"/>
        <v>1579000</v>
      </c>
      <c r="AA86" s="99">
        <f t="shared" si="26"/>
        <v>1940571362</v>
      </c>
    </row>
    <row r="87" spans="1:32" s="39" customFormat="1" x14ac:dyDescent="0.25">
      <c r="A87" s="28"/>
      <c r="B87" s="21"/>
      <c r="C87" s="22">
        <v>1</v>
      </c>
      <c r="D87" s="21" t="s">
        <v>74</v>
      </c>
      <c r="E87" s="21"/>
      <c r="F87" s="21"/>
      <c r="G87" s="68"/>
      <c r="H87" s="60">
        <f>H88+H89+H90</f>
        <v>0</v>
      </c>
      <c r="I87" s="23">
        <v>0</v>
      </c>
      <c r="J87" s="81"/>
      <c r="K87" s="81"/>
      <c r="L87" s="99">
        <f t="shared" si="20"/>
        <v>0</v>
      </c>
      <c r="M87" s="71">
        <f>M88+M89+M90</f>
        <v>0</v>
      </c>
      <c r="N87" s="23"/>
      <c r="O87" s="81"/>
      <c r="P87" s="81"/>
      <c r="Q87" s="99">
        <f t="shared" si="21"/>
        <v>0</v>
      </c>
      <c r="R87" s="71">
        <v>0</v>
      </c>
      <c r="S87" s="23"/>
      <c r="T87" s="80">
        <f t="shared" si="22"/>
        <v>0</v>
      </c>
      <c r="U87" s="23"/>
      <c r="V87" s="99">
        <f t="shared" si="23"/>
        <v>0</v>
      </c>
      <c r="W87" s="102">
        <f t="shared" ref="W87:W92" si="33">H87+M87+R87</f>
        <v>0</v>
      </c>
      <c r="X87" s="23">
        <f t="shared" si="32"/>
        <v>0</v>
      </c>
      <c r="Y87" s="80">
        <f t="shared" si="24"/>
        <v>0</v>
      </c>
      <c r="Z87" s="80">
        <f t="shared" si="25"/>
        <v>0</v>
      </c>
      <c r="AA87" s="99">
        <f t="shared" si="26"/>
        <v>0</v>
      </c>
      <c r="AB87" s="38"/>
    </row>
    <row r="88" spans="1:32" s="39" customFormat="1" x14ac:dyDescent="0.25">
      <c r="A88" s="28"/>
      <c r="B88" s="21"/>
      <c r="C88" s="21"/>
      <c r="D88" s="22">
        <v>1</v>
      </c>
      <c r="E88" s="147" t="s">
        <v>75</v>
      </c>
      <c r="F88" s="147"/>
      <c r="G88" s="148"/>
      <c r="H88" s="58">
        <v>0</v>
      </c>
      <c r="I88" s="24">
        <v>0</v>
      </c>
      <c r="J88" s="81"/>
      <c r="K88" s="81"/>
      <c r="L88" s="99">
        <f t="shared" si="20"/>
        <v>0</v>
      </c>
      <c r="M88" s="69">
        <v>0</v>
      </c>
      <c r="N88" s="24"/>
      <c r="O88" s="81"/>
      <c r="P88" s="81"/>
      <c r="Q88" s="99">
        <f t="shared" si="21"/>
        <v>0</v>
      </c>
      <c r="R88" s="69">
        <v>0</v>
      </c>
      <c r="S88" s="24"/>
      <c r="T88" s="80">
        <f t="shared" si="22"/>
        <v>0</v>
      </c>
      <c r="U88" s="24"/>
      <c r="V88" s="99">
        <f t="shared" si="23"/>
        <v>0</v>
      </c>
      <c r="W88" s="102">
        <f t="shared" si="33"/>
        <v>0</v>
      </c>
      <c r="X88" s="23">
        <f t="shared" si="32"/>
        <v>0</v>
      </c>
      <c r="Y88" s="80">
        <f t="shared" si="24"/>
        <v>0</v>
      </c>
      <c r="Z88" s="80">
        <f t="shared" si="25"/>
        <v>0</v>
      </c>
      <c r="AA88" s="99">
        <f t="shared" si="26"/>
        <v>0</v>
      </c>
    </row>
    <row r="89" spans="1:32" s="39" customFormat="1" ht="30" customHeight="1" x14ac:dyDescent="0.25">
      <c r="A89" s="20"/>
      <c r="B89" s="21"/>
      <c r="C89" s="21"/>
      <c r="D89" s="22">
        <v>2</v>
      </c>
      <c r="E89" s="119" t="s">
        <v>76</v>
      </c>
      <c r="F89" s="119"/>
      <c r="G89" s="120"/>
      <c r="H89" s="58">
        <v>0</v>
      </c>
      <c r="I89" s="24">
        <v>0</v>
      </c>
      <c r="J89" s="81"/>
      <c r="K89" s="81"/>
      <c r="L89" s="99">
        <f t="shared" si="20"/>
        <v>0</v>
      </c>
      <c r="M89" s="69">
        <v>0</v>
      </c>
      <c r="N89" s="24"/>
      <c r="O89" s="81"/>
      <c r="P89" s="81"/>
      <c r="Q89" s="99">
        <f t="shared" si="21"/>
        <v>0</v>
      </c>
      <c r="R89" s="69">
        <v>0</v>
      </c>
      <c r="S89" s="24"/>
      <c r="T89" s="80">
        <f t="shared" si="22"/>
        <v>0</v>
      </c>
      <c r="U89" s="24"/>
      <c r="V89" s="99">
        <f t="shared" si="23"/>
        <v>0</v>
      </c>
      <c r="W89" s="102">
        <f t="shared" si="33"/>
        <v>0</v>
      </c>
      <c r="X89" s="23">
        <f t="shared" si="32"/>
        <v>0</v>
      </c>
      <c r="Y89" s="80">
        <f t="shared" si="24"/>
        <v>0</v>
      </c>
      <c r="Z89" s="80">
        <f t="shared" si="25"/>
        <v>0</v>
      </c>
      <c r="AA89" s="99">
        <f t="shared" si="26"/>
        <v>0</v>
      </c>
    </row>
    <row r="90" spans="1:32" s="39" customFormat="1" x14ac:dyDescent="0.25">
      <c r="A90" s="20"/>
      <c r="B90" s="21"/>
      <c r="C90" s="21"/>
      <c r="D90" s="22">
        <v>3</v>
      </c>
      <c r="E90" s="147" t="s">
        <v>89</v>
      </c>
      <c r="F90" s="147"/>
      <c r="G90" s="148"/>
      <c r="H90" s="58">
        <v>0</v>
      </c>
      <c r="I90" s="24">
        <v>0</v>
      </c>
      <c r="J90" s="81"/>
      <c r="K90" s="81"/>
      <c r="L90" s="99">
        <f t="shared" si="20"/>
        <v>0</v>
      </c>
      <c r="M90" s="69">
        <v>0</v>
      </c>
      <c r="N90" s="24"/>
      <c r="O90" s="81"/>
      <c r="P90" s="81"/>
      <c r="Q90" s="99">
        <f t="shared" si="21"/>
        <v>0</v>
      </c>
      <c r="R90" s="69">
        <v>0</v>
      </c>
      <c r="S90" s="24"/>
      <c r="T90" s="80">
        <f t="shared" si="22"/>
        <v>0</v>
      </c>
      <c r="U90" s="24"/>
      <c r="V90" s="99">
        <f t="shared" si="23"/>
        <v>0</v>
      </c>
      <c r="W90" s="102">
        <f t="shared" si="33"/>
        <v>0</v>
      </c>
      <c r="X90" s="23">
        <f t="shared" si="32"/>
        <v>0</v>
      </c>
      <c r="Y90" s="80">
        <f t="shared" si="24"/>
        <v>0</v>
      </c>
      <c r="Z90" s="80">
        <f t="shared" si="25"/>
        <v>0</v>
      </c>
      <c r="AA90" s="99">
        <f t="shared" si="26"/>
        <v>0</v>
      </c>
    </row>
    <row r="91" spans="1:32" s="39" customFormat="1" x14ac:dyDescent="0.25">
      <c r="A91" s="20"/>
      <c r="B91" s="21"/>
      <c r="C91" s="22">
        <v>2</v>
      </c>
      <c r="D91" s="79" t="s">
        <v>88</v>
      </c>
      <c r="E91" s="33"/>
      <c r="F91" s="33"/>
      <c r="G91" s="66"/>
      <c r="H91" s="58">
        <v>0</v>
      </c>
      <c r="I91" s="24">
        <v>0</v>
      </c>
      <c r="J91" s="81"/>
      <c r="K91" s="81"/>
      <c r="L91" s="99">
        <f t="shared" si="20"/>
        <v>0</v>
      </c>
      <c r="M91" s="69">
        <v>0</v>
      </c>
      <c r="N91" s="24"/>
      <c r="O91" s="81"/>
      <c r="P91" s="81"/>
      <c r="Q91" s="99">
        <f t="shared" si="21"/>
        <v>0</v>
      </c>
      <c r="R91" s="69">
        <v>0</v>
      </c>
      <c r="S91" s="24"/>
      <c r="T91" s="80">
        <f t="shared" si="22"/>
        <v>0</v>
      </c>
      <c r="U91" s="24"/>
      <c r="V91" s="99">
        <f t="shared" si="23"/>
        <v>0</v>
      </c>
      <c r="W91" s="102">
        <f t="shared" si="33"/>
        <v>0</v>
      </c>
      <c r="X91" s="23">
        <f t="shared" si="32"/>
        <v>0</v>
      </c>
      <c r="Y91" s="80">
        <f t="shared" si="24"/>
        <v>0</v>
      </c>
      <c r="Z91" s="80">
        <f t="shared" si="25"/>
        <v>0</v>
      </c>
      <c r="AA91" s="99">
        <f t="shared" si="26"/>
        <v>0</v>
      </c>
    </row>
    <row r="92" spans="1:32" s="39" customFormat="1" x14ac:dyDescent="0.25">
      <c r="A92" s="20"/>
      <c r="B92" s="21"/>
      <c r="C92" s="22">
        <v>3</v>
      </c>
      <c r="D92" s="79" t="s">
        <v>77</v>
      </c>
      <c r="E92" s="33"/>
      <c r="F92" s="33"/>
      <c r="G92" s="66"/>
      <c r="H92" s="60">
        <v>0</v>
      </c>
      <c r="I92" s="23">
        <v>69660437</v>
      </c>
      <c r="J92" s="81">
        <v>69660437</v>
      </c>
      <c r="K92" s="81"/>
      <c r="L92" s="99">
        <f t="shared" si="20"/>
        <v>69660437</v>
      </c>
      <c r="M92" s="71">
        <v>0</v>
      </c>
      <c r="N92" s="23">
        <v>14872316</v>
      </c>
      <c r="O92" s="81">
        <v>14872316</v>
      </c>
      <c r="P92" s="81"/>
      <c r="Q92" s="99">
        <f t="shared" si="21"/>
        <v>14872316</v>
      </c>
      <c r="R92" s="71">
        <f>R93+R94</f>
        <v>753516530</v>
      </c>
      <c r="S92" s="23">
        <v>29918149</v>
      </c>
      <c r="T92" s="80">
        <f t="shared" si="22"/>
        <v>783434679</v>
      </c>
      <c r="U92" s="23"/>
      <c r="V92" s="99">
        <f t="shared" si="23"/>
        <v>783434679</v>
      </c>
      <c r="W92" s="102">
        <f t="shared" si="33"/>
        <v>753516530</v>
      </c>
      <c r="X92" s="23">
        <f t="shared" si="32"/>
        <v>114450902</v>
      </c>
      <c r="Y92" s="80">
        <f t="shared" si="24"/>
        <v>867967432</v>
      </c>
      <c r="Z92" s="80">
        <f t="shared" si="25"/>
        <v>0</v>
      </c>
      <c r="AA92" s="99">
        <f t="shared" si="26"/>
        <v>867967432</v>
      </c>
    </row>
    <row r="93" spans="1:32" s="39" customFormat="1" x14ac:dyDescent="0.25">
      <c r="A93" s="20"/>
      <c r="B93" s="21"/>
      <c r="C93" s="22"/>
      <c r="D93" s="79">
        <v>1</v>
      </c>
      <c r="E93" s="33" t="s">
        <v>84</v>
      </c>
      <c r="F93" s="33"/>
      <c r="G93" s="66"/>
      <c r="H93" s="60"/>
      <c r="I93" s="23">
        <v>69660437</v>
      </c>
      <c r="J93" s="81">
        <v>69660437</v>
      </c>
      <c r="K93" s="81"/>
      <c r="L93" s="99">
        <f t="shared" si="20"/>
        <v>69660437</v>
      </c>
      <c r="M93" s="71"/>
      <c r="N93" s="23">
        <v>14872316</v>
      </c>
      <c r="O93" s="81">
        <v>14872316</v>
      </c>
      <c r="P93" s="81"/>
      <c r="Q93" s="99">
        <f t="shared" si="21"/>
        <v>14872316</v>
      </c>
      <c r="R93" s="71">
        <v>455368395</v>
      </c>
      <c r="S93" s="23">
        <v>29918149</v>
      </c>
      <c r="T93" s="80">
        <f t="shared" si="22"/>
        <v>485286544</v>
      </c>
      <c r="U93" s="23"/>
      <c r="V93" s="99">
        <f t="shared" si="23"/>
        <v>485286544</v>
      </c>
      <c r="W93" s="102">
        <f>R93</f>
        <v>455368395</v>
      </c>
      <c r="X93" s="23">
        <f t="shared" si="32"/>
        <v>114450902</v>
      </c>
      <c r="Y93" s="80">
        <f t="shared" si="24"/>
        <v>569819297</v>
      </c>
      <c r="Z93" s="80">
        <f t="shared" si="25"/>
        <v>0</v>
      </c>
      <c r="AA93" s="99">
        <f t="shared" si="26"/>
        <v>569819297</v>
      </c>
    </row>
    <row r="94" spans="1:32" s="39" customFormat="1" x14ac:dyDescent="0.25">
      <c r="A94" s="20"/>
      <c r="B94" s="21"/>
      <c r="C94" s="21"/>
      <c r="D94" s="22">
        <v>2</v>
      </c>
      <c r="E94" s="147" t="s">
        <v>98</v>
      </c>
      <c r="F94" s="147"/>
      <c r="G94" s="148"/>
      <c r="H94" s="58">
        <v>0</v>
      </c>
      <c r="I94" s="24">
        <v>0</v>
      </c>
      <c r="J94" s="81"/>
      <c r="K94" s="81"/>
      <c r="L94" s="99">
        <f t="shared" si="20"/>
        <v>0</v>
      </c>
      <c r="M94" s="69">
        <v>0</v>
      </c>
      <c r="N94" s="24"/>
      <c r="O94" s="81"/>
      <c r="P94" s="81"/>
      <c r="Q94" s="99">
        <f t="shared" si="21"/>
        <v>0</v>
      </c>
      <c r="R94" s="69">
        <v>298148135</v>
      </c>
      <c r="S94" s="24"/>
      <c r="T94" s="80">
        <f t="shared" si="22"/>
        <v>298148135</v>
      </c>
      <c r="U94" s="24"/>
      <c r="V94" s="99">
        <f t="shared" si="23"/>
        <v>298148135</v>
      </c>
      <c r="W94" s="102">
        <f>H94+M94+R94</f>
        <v>298148135</v>
      </c>
      <c r="X94" s="23">
        <f t="shared" si="32"/>
        <v>0</v>
      </c>
      <c r="Y94" s="80">
        <f t="shared" si="24"/>
        <v>298148135</v>
      </c>
      <c r="Z94" s="80">
        <f t="shared" si="25"/>
        <v>0</v>
      </c>
      <c r="AA94" s="99">
        <f t="shared" si="26"/>
        <v>298148135</v>
      </c>
    </row>
    <row r="95" spans="1:32" s="39" customFormat="1" ht="36.75" customHeight="1" x14ac:dyDescent="0.25">
      <c r="A95" s="20"/>
      <c r="B95" s="21"/>
      <c r="C95" s="22">
        <v>4</v>
      </c>
      <c r="D95" s="119" t="s">
        <v>78</v>
      </c>
      <c r="E95" s="119"/>
      <c r="F95" s="119"/>
      <c r="G95" s="120"/>
      <c r="H95" s="58">
        <v>740123115</v>
      </c>
      <c r="I95" s="24">
        <v>0</v>
      </c>
      <c r="J95" s="81">
        <v>74023115</v>
      </c>
      <c r="K95" s="81">
        <v>1579000</v>
      </c>
      <c r="L95" s="99">
        <f t="shared" si="20"/>
        <v>75602115</v>
      </c>
      <c r="M95" s="69">
        <v>330901815</v>
      </c>
      <c r="N95" s="24"/>
      <c r="O95" s="81"/>
      <c r="P95" s="81"/>
      <c r="Q95" s="99">
        <f t="shared" si="21"/>
        <v>0</v>
      </c>
      <c r="R95" s="69">
        <v>0</v>
      </c>
      <c r="S95" s="24"/>
      <c r="T95" s="80">
        <f t="shared" si="22"/>
        <v>0</v>
      </c>
      <c r="U95" s="24"/>
      <c r="V95" s="99">
        <f t="shared" si="23"/>
        <v>0</v>
      </c>
      <c r="W95" s="102">
        <f>H95+M95+R95</f>
        <v>1071024930</v>
      </c>
      <c r="X95" s="23">
        <f t="shared" si="32"/>
        <v>0</v>
      </c>
      <c r="Y95" s="80">
        <f t="shared" si="24"/>
        <v>1071024930</v>
      </c>
      <c r="Z95" s="80">
        <f t="shared" si="25"/>
        <v>1579000</v>
      </c>
      <c r="AA95" s="99">
        <f t="shared" si="26"/>
        <v>1072603930</v>
      </c>
      <c r="AB95" s="38"/>
      <c r="AD95" s="34"/>
      <c r="AE95" s="34"/>
      <c r="AF95" s="35"/>
    </row>
    <row r="96" spans="1:32" s="15" customFormat="1" x14ac:dyDescent="0.25">
      <c r="A96" s="20"/>
      <c r="B96" s="21"/>
      <c r="C96" s="22">
        <v>5</v>
      </c>
      <c r="D96" s="79" t="s">
        <v>79</v>
      </c>
      <c r="E96" s="33"/>
      <c r="F96" s="33"/>
      <c r="G96" s="66"/>
      <c r="H96" s="58">
        <v>0</v>
      </c>
      <c r="I96" s="24">
        <v>0</v>
      </c>
      <c r="J96" s="80"/>
      <c r="K96" s="80"/>
      <c r="L96" s="99">
        <f t="shared" si="20"/>
        <v>0</v>
      </c>
      <c r="M96" s="69">
        <v>0</v>
      </c>
      <c r="N96" s="24"/>
      <c r="O96" s="80"/>
      <c r="P96" s="80"/>
      <c r="Q96" s="99">
        <f t="shared" si="21"/>
        <v>0</v>
      </c>
      <c r="R96" s="69">
        <v>0</v>
      </c>
      <c r="S96" s="24"/>
      <c r="T96" s="80">
        <f t="shared" si="22"/>
        <v>0</v>
      </c>
      <c r="U96" s="24"/>
      <c r="V96" s="99">
        <f t="shared" si="23"/>
        <v>0</v>
      </c>
      <c r="W96" s="98">
        <f>H96+M96+R96</f>
        <v>0</v>
      </c>
      <c r="X96" s="23">
        <f t="shared" si="32"/>
        <v>0</v>
      </c>
      <c r="Y96" s="80">
        <f t="shared" si="24"/>
        <v>0</v>
      </c>
      <c r="Z96" s="80">
        <f t="shared" si="25"/>
        <v>0</v>
      </c>
      <c r="AA96" s="99">
        <f t="shared" si="26"/>
        <v>0</v>
      </c>
      <c r="AD96" s="35"/>
      <c r="AE96" s="34"/>
      <c r="AF96" s="34"/>
    </row>
    <row r="97" spans="1:32" s="15" customFormat="1" x14ac:dyDescent="0.25">
      <c r="A97" s="123" t="s">
        <v>91</v>
      </c>
      <c r="B97" s="124"/>
      <c r="C97" s="124"/>
      <c r="D97" s="124"/>
      <c r="E97" s="124"/>
      <c r="F97" s="124"/>
      <c r="G97" s="125"/>
      <c r="H97" s="63">
        <f>H84+H85</f>
        <v>1030137170</v>
      </c>
      <c r="I97" s="18">
        <v>76526711</v>
      </c>
      <c r="J97" s="18">
        <f>H97+I97</f>
        <v>1106663881</v>
      </c>
      <c r="K97" s="18">
        <v>1579000</v>
      </c>
      <c r="L97" s="99">
        <f t="shared" si="20"/>
        <v>1108242881</v>
      </c>
      <c r="M97" s="56">
        <f t="shared" ref="M97:W97" si="34">M84+M85</f>
        <v>336659335</v>
      </c>
      <c r="N97" s="18">
        <v>14872316</v>
      </c>
      <c r="O97" s="18">
        <f>M97+N97</f>
        <v>351531651</v>
      </c>
      <c r="P97" s="18">
        <v>17611730</v>
      </c>
      <c r="Q97" s="99">
        <f t="shared" si="21"/>
        <v>369143381</v>
      </c>
      <c r="R97" s="56">
        <f t="shared" si="34"/>
        <v>2415525089</v>
      </c>
      <c r="S97" s="18">
        <f t="shared" si="34"/>
        <v>91081865</v>
      </c>
      <c r="T97" s="80">
        <f t="shared" si="22"/>
        <v>2506606954</v>
      </c>
      <c r="U97" s="18">
        <v>820540510</v>
      </c>
      <c r="V97" s="99">
        <f t="shared" si="23"/>
        <v>3327147464</v>
      </c>
      <c r="W97" s="56">
        <f t="shared" si="34"/>
        <v>3782321594</v>
      </c>
      <c r="X97" s="18">
        <f>S97+N97+I97</f>
        <v>182480892</v>
      </c>
      <c r="Y97" s="80">
        <f t="shared" si="24"/>
        <v>3964802486</v>
      </c>
      <c r="Z97" s="80">
        <f t="shared" si="25"/>
        <v>839731240</v>
      </c>
      <c r="AA97" s="99">
        <f t="shared" si="26"/>
        <v>4804533726</v>
      </c>
      <c r="AB97" s="36"/>
      <c r="AD97" s="35"/>
      <c r="AE97" s="34"/>
      <c r="AF97" s="34"/>
    </row>
    <row r="98" spans="1:32" s="15" customFormat="1" x14ac:dyDescent="0.25">
      <c r="A98" s="27" t="s">
        <v>90</v>
      </c>
      <c r="B98" s="84"/>
      <c r="C98" s="84"/>
      <c r="D98" s="84"/>
      <c r="E98" s="84"/>
      <c r="F98" s="84"/>
      <c r="G98" s="95"/>
      <c r="H98" s="63"/>
      <c r="I98" s="18">
        <v>0</v>
      </c>
      <c r="J98" s="18">
        <f t="shared" ref="J98:J99" si="35">H98+I98</f>
        <v>0</v>
      </c>
      <c r="K98" s="18"/>
      <c r="L98" s="99">
        <f t="shared" si="20"/>
        <v>0</v>
      </c>
      <c r="M98" s="56"/>
      <c r="N98" s="18"/>
      <c r="O98" s="18">
        <f t="shared" ref="O98:O99" si="36">M98+N98</f>
        <v>0</v>
      </c>
      <c r="P98" s="18"/>
      <c r="Q98" s="99">
        <f t="shared" si="21"/>
        <v>0</v>
      </c>
      <c r="R98" s="56">
        <v>1071024930</v>
      </c>
      <c r="S98" s="18"/>
      <c r="T98" s="80">
        <f t="shared" si="22"/>
        <v>1071024930</v>
      </c>
      <c r="U98" s="18">
        <v>1579000</v>
      </c>
      <c r="V98" s="99">
        <f t="shared" si="23"/>
        <v>1072603930</v>
      </c>
      <c r="W98" s="98">
        <f>H98+M98+R98</f>
        <v>1071024930</v>
      </c>
      <c r="X98" s="80">
        <v>0</v>
      </c>
      <c r="Y98" s="80">
        <f t="shared" si="24"/>
        <v>1071024930</v>
      </c>
      <c r="Z98" s="80">
        <v>1579000</v>
      </c>
      <c r="AA98" s="99">
        <f t="shared" si="26"/>
        <v>1072603930</v>
      </c>
      <c r="AB98" s="36"/>
      <c r="AD98" s="36"/>
    </row>
    <row r="99" spans="1:32" s="15" customFormat="1" x14ac:dyDescent="0.25">
      <c r="A99" s="27" t="s">
        <v>92</v>
      </c>
      <c r="B99" s="84"/>
      <c r="C99" s="84"/>
      <c r="D99" s="84"/>
      <c r="E99" s="84"/>
      <c r="F99" s="84"/>
      <c r="G99" s="95"/>
      <c r="H99" s="63">
        <f>H97-H98</f>
        <v>1030137170</v>
      </c>
      <c r="I99" s="18">
        <f>SUM(I97:I98)</f>
        <v>76526711</v>
      </c>
      <c r="J99" s="18">
        <f t="shared" si="35"/>
        <v>1106663881</v>
      </c>
      <c r="K99" s="18">
        <v>1579000</v>
      </c>
      <c r="L99" s="99">
        <f t="shared" si="20"/>
        <v>1108242881</v>
      </c>
      <c r="M99" s="56">
        <f t="shared" ref="M99:R99" si="37">M97-M98</f>
        <v>336659335</v>
      </c>
      <c r="N99" s="18">
        <v>14872316</v>
      </c>
      <c r="O99" s="18">
        <f t="shared" si="36"/>
        <v>351531651</v>
      </c>
      <c r="P99" s="18">
        <v>17611730</v>
      </c>
      <c r="Q99" s="99">
        <f t="shared" si="21"/>
        <v>369143381</v>
      </c>
      <c r="R99" s="56">
        <f t="shared" si="37"/>
        <v>1344500159</v>
      </c>
      <c r="S99" s="18">
        <f>SUM(S97:S98)</f>
        <v>91081865</v>
      </c>
      <c r="T99" s="80">
        <f t="shared" si="22"/>
        <v>1435582024</v>
      </c>
      <c r="U99" s="18">
        <v>818961000</v>
      </c>
      <c r="V99" s="99">
        <f t="shared" si="23"/>
        <v>2254543024</v>
      </c>
      <c r="W99" s="98">
        <f>H99+M99+R99</f>
        <v>2711296664</v>
      </c>
      <c r="X99" s="80">
        <f>SUM(X97:X98)</f>
        <v>182480892</v>
      </c>
      <c r="Y99" s="80">
        <f t="shared" si="24"/>
        <v>2893777556</v>
      </c>
      <c r="Z99" s="80">
        <f>Z97-Z98</f>
        <v>838152240</v>
      </c>
      <c r="AA99" s="99">
        <f t="shared" si="26"/>
        <v>3731929796</v>
      </c>
      <c r="AB99" s="36"/>
      <c r="AD99" s="36"/>
    </row>
    <row r="100" spans="1:32" s="15" customFormat="1" ht="14.4" thickBot="1" x14ac:dyDescent="0.3">
      <c r="A100" s="142"/>
      <c r="B100" s="143"/>
      <c r="C100" s="143"/>
      <c r="D100" s="143"/>
      <c r="E100" s="143"/>
      <c r="F100" s="143"/>
      <c r="G100" s="144"/>
      <c r="H100" s="61"/>
      <c r="I100" s="31"/>
      <c r="J100" s="31"/>
      <c r="K100" s="31"/>
      <c r="L100" s="74"/>
      <c r="M100" s="72"/>
      <c r="N100" s="31"/>
      <c r="O100" s="31"/>
      <c r="P100" s="31"/>
      <c r="Q100" s="74"/>
      <c r="R100" s="72"/>
      <c r="S100" s="31"/>
      <c r="T100" s="103"/>
      <c r="U100" s="31"/>
      <c r="V100" s="74"/>
      <c r="W100" s="72"/>
      <c r="X100" s="31"/>
      <c r="Y100" s="31"/>
      <c r="Z100" s="31"/>
      <c r="AA100" s="74"/>
      <c r="AB100" s="36">
        <f>+AA97-AA98</f>
        <v>3731929796</v>
      </c>
    </row>
    <row r="101" spans="1:32" s="15" customForma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39"/>
      <c r="X101" s="39"/>
      <c r="Y101" s="39"/>
      <c r="Z101" s="39"/>
      <c r="AA101" s="38"/>
    </row>
    <row r="102" spans="1:32" s="15" customFormat="1" x14ac:dyDescent="0.25">
      <c r="A102" s="117" t="s">
        <v>104</v>
      </c>
      <c r="B102" s="155"/>
      <c r="C102" s="155"/>
      <c r="D102" s="155"/>
      <c r="E102" s="155"/>
      <c r="F102" s="155"/>
      <c r="G102" s="155"/>
      <c r="H102" s="155"/>
      <c r="I102" s="155"/>
      <c r="J102" s="155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38"/>
      <c r="X102" s="39"/>
      <c r="Y102" s="39"/>
      <c r="Z102" s="39"/>
      <c r="AA102" s="38"/>
    </row>
    <row r="103" spans="1:32" s="15" customFormat="1" x14ac:dyDescent="0.25">
      <c r="A103" s="117" t="s">
        <v>105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55"/>
      <c r="X103" s="55"/>
      <c r="Y103" s="55"/>
      <c r="Z103" s="55"/>
      <c r="AA103" s="39"/>
    </row>
    <row r="104" spans="1:32" s="15" customFormat="1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39"/>
      <c r="X104" s="39"/>
      <c r="Y104" s="39"/>
      <c r="Z104" s="39"/>
      <c r="AA104" s="39"/>
    </row>
    <row r="105" spans="1:32" s="15" customFormat="1" x14ac:dyDescent="0.25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109"/>
      <c r="W105" s="39"/>
      <c r="X105" s="39"/>
      <c r="Y105" s="39"/>
      <c r="Z105" s="39"/>
      <c r="AA105" s="39"/>
    </row>
    <row r="106" spans="1:32" s="15" customFormat="1" x14ac:dyDescent="0.2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110"/>
      <c r="W106" s="39"/>
      <c r="X106" s="39"/>
      <c r="Y106" s="39"/>
      <c r="Z106" s="39"/>
      <c r="AA106" s="39"/>
    </row>
    <row r="107" spans="1:32" s="15" customFormat="1" x14ac:dyDescent="0.25">
      <c r="A107" s="50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110"/>
      <c r="W107" s="39"/>
      <c r="X107" s="39"/>
      <c r="Y107" s="39"/>
      <c r="Z107" s="39"/>
      <c r="AA107" s="39"/>
    </row>
    <row r="108" spans="1:32" s="15" customForma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110"/>
      <c r="W108" s="39"/>
      <c r="X108" s="39"/>
      <c r="Y108" s="39"/>
      <c r="Z108" s="39"/>
      <c r="AA108" s="39"/>
    </row>
    <row r="109" spans="1:32" s="15" customFormat="1" x14ac:dyDescent="0.25">
      <c r="A109" s="50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110"/>
      <c r="W109" s="39"/>
      <c r="X109" s="39"/>
      <c r="Y109" s="39"/>
      <c r="Z109" s="39"/>
      <c r="AA109" s="39"/>
    </row>
    <row r="110" spans="1:32" s="15" customFormat="1" x14ac:dyDescent="0.25">
      <c r="A110" s="50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110"/>
      <c r="W110" s="39"/>
      <c r="X110" s="39"/>
      <c r="Y110" s="39"/>
      <c r="Z110" s="39"/>
      <c r="AA110" s="39"/>
    </row>
    <row r="111" spans="1:32" x14ac:dyDescent="0.25">
      <c r="A111" s="5"/>
      <c r="M111" s="49"/>
      <c r="N111" s="49"/>
      <c r="O111" s="49"/>
      <c r="P111" s="49"/>
      <c r="Q111" s="49"/>
      <c r="R111" s="49"/>
      <c r="S111" s="49"/>
      <c r="T111" s="49"/>
      <c r="U111" s="49"/>
      <c r="V111" s="110"/>
    </row>
    <row r="112" spans="1:32" x14ac:dyDescent="0.25">
      <c r="A112" s="5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x14ac:dyDescent="0.25">
      <c r="A113" s="5"/>
      <c r="B113" s="6"/>
      <c r="C113" s="6"/>
      <c r="D113" s="6"/>
      <c r="E113" s="6"/>
      <c r="F113" s="6"/>
      <c r="G113" s="6"/>
      <c r="H113" s="6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</row>
    <row r="114" spans="1:22" x14ac:dyDescent="0.25">
      <c r="A114" s="5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x14ac:dyDescent="0.25">
      <c r="A115" s="5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x14ac:dyDescent="0.25">
      <c r="A116" s="5"/>
      <c r="B116" s="5"/>
      <c r="C116" s="5"/>
      <c r="D116" s="5"/>
      <c r="E116" s="5"/>
      <c r="F116" s="5"/>
      <c r="G116" s="5"/>
      <c r="H116" s="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 x14ac:dyDescent="0.25">
      <c r="A117" s="5"/>
      <c r="B117" s="5"/>
      <c r="C117" s="5"/>
      <c r="D117" s="5"/>
      <c r="E117" s="5"/>
      <c r="F117" s="5"/>
      <c r="G117" s="5"/>
      <c r="H117" s="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1:22" x14ac:dyDescent="0.25">
      <c r="A118" s="5"/>
      <c r="C118" s="145"/>
      <c r="D118" s="145"/>
      <c r="E118" s="145"/>
      <c r="F118" s="145"/>
      <c r="G118" s="145"/>
      <c r="H118" s="10"/>
      <c r="I118" s="111"/>
      <c r="J118" s="111"/>
      <c r="K118" s="111"/>
      <c r="L118" s="111"/>
    </row>
    <row r="119" spans="1:22" x14ac:dyDescent="0.25">
      <c r="C119" s="145"/>
      <c r="D119" s="145"/>
      <c r="E119" s="145"/>
      <c r="F119" s="145"/>
      <c r="G119" s="145"/>
      <c r="H119" s="10"/>
      <c r="I119" s="111"/>
      <c r="J119" s="111"/>
      <c r="K119" s="111"/>
      <c r="L119" s="111"/>
    </row>
    <row r="120" spans="1:22" x14ac:dyDescent="0.25">
      <c r="A120" s="146"/>
      <c r="B120" s="146"/>
      <c r="C120" s="146"/>
      <c r="D120" s="146"/>
      <c r="E120" s="146"/>
      <c r="F120" s="146"/>
      <c r="G120" s="146"/>
      <c r="H120" s="11"/>
      <c r="I120" s="112"/>
      <c r="J120" s="112"/>
      <c r="K120" s="112"/>
      <c r="L120" s="112"/>
      <c r="M120" s="53"/>
      <c r="N120" s="53"/>
      <c r="O120" s="53"/>
      <c r="P120" s="53"/>
      <c r="Q120" s="53"/>
      <c r="R120" s="53"/>
      <c r="S120" s="53"/>
      <c r="T120" s="53"/>
      <c r="U120" s="53"/>
      <c r="V120" s="53"/>
    </row>
    <row r="121" spans="1:22" ht="14.4" x14ac:dyDescent="0.25">
      <c r="A121" s="129"/>
      <c r="B121" s="129"/>
      <c r="C121" s="129"/>
      <c r="D121" s="129"/>
      <c r="E121" s="129"/>
      <c r="F121" s="129"/>
      <c r="G121" s="129"/>
      <c r="H121" s="9"/>
      <c r="I121" s="113"/>
      <c r="J121" s="113"/>
      <c r="K121" s="113"/>
      <c r="L121" s="113"/>
      <c r="M121" s="53"/>
      <c r="N121" s="53"/>
      <c r="O121" s="53"/>
      <c r="P121" s="53"/>
      <c r="Q121" s="53"/>
      <c r="R121" s="53"/>
      <c r="S121" s="53"/>
      <c r="T121" s="53"/>
      <c r="U121" s="53"/>
      <c r="V121" s="53"/>
    </row>
  </sheetData>
  <mergeCells count="50">
    <mergeCell ref="A5:G5"/>
    <mergeCell ref="D72:G72"/>
    <mergeCell ref="D95:G95"/>
    <mergeCell ref="E16:G16"/>
    <mergeCell ref="D21:G21"/>
    <mergeCell ref="E17:G17"/>
    <mergeCell ref="R8:V8"/>
    <mergeCell ref="A102:J102"/>
    <mergeCell ref="H8:L8"/>
    <mergeCell ref="M8:Q8"/>
    <mergeCell ref="F28:G28"/>
    <mergeCell ref="F46:G46"/>
    <mergeCell ref="D24:G24"/>
    <mergeCell ref="F36:G36"/>
    <mergeCell ref="F37:G37"/>
    <mergeCell ref="F39:G39"/>
    <mergeCell ref="F40:G40"/>
    <mergeCell ref="F44:G44"/>
    <mergeCell ref="A121:G121"/>
    <mergeCell ref="W8:AA8"/>
    <mergeCell ref="A10:G10"/>
    <mergeCell ref="A8:G9"/>
    <mergeCell ref="A97:G97"/>
    <mergeCell ref="A100:G100"/>
    <mergeCell ref="C118:G118"/>
    <mergeCell ref="C119:G119"/>
    <mergeCell ref="A120:G120"/>
    <mergeCell ref="C86:G86"/>
    <mergeCell ref="E88:G88"/>
    <mergeCell ref="E89:G89"/>
    <mergeCell ref="E90:G90"/>
    <mergeCell ref="E94:G94"/>
    <mergeCell ref="E15:G15"/>
    <mergeCell ref="D22:G22"/>
    <mergeCell ref="A103:J103"/>
    <mergeCell ref="A3:AA3"/>
    <mergeCell ref="D23:G23"/>
    <mergeCell ref="F47:G47"/>
    <mergeCell ref="A84:G84"/>
    <mergeCell ref="D54:G54"/>
    <mergeCell ref="D55:G55"/>
    <mergeCell ref="D73:G73"/>
    <mergeCell ref="D81:G81"/>
    <mergeCell ref="D82:G82"/>
    <mergeCell ref="D66:G66"/>
    <mergeCell ref="D70:G70"/>
    <mergeCell ref="D71:G71"/>
    <mergeCell ref="R6:AA6"/>
    <mergeCell ref="D64:G64"/>
    <mergeCell ref="D65:G65"/>
  </mergeCells>
  <phoneticPr fontId="0" type="noConversion"/>
  <printOptions horizontalCentered="1"/>
  <pageMargins left="0" right="0" top="0.15748031496062992" bottom="0.15748031496062992" header="0.31496062992125984" footer="0.31496062992125984"/>
  <pageSetup paperSize="8" scale="59" fitToHeight="0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Bevételek</vt:lpstr>
      <vt:lpstr>Bevételek!Nyomtatási_cím</vt:lpstr>
      <vt:lpstr>Bevételek!Nyomtatási_terület</vt:lpstr>
    </vt:vector>
  </TitlesOfParts>
  <Company>V.ker.Ökorm.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aljegy</cp:lastModifiedBy>
  <cp:lastPrinted>2022-09-05T14:37:35Z</cp:lastPrinted>
  <dcterms:created xsi:type="dcterms:W3CDTF">2005-01-13T11:36:06Z</dcterms:created>
  <dcterms:modified xsi:type="dcterms:W3CDTF">2022-11-13T14:01:52Z</dcterms:modified>
</cp:coreProperties>
</file>