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esktop\EGYSÉGESBE\2022.09.07\Új mappa\2022. évi KÖLTSÉGVETÉSI RENDELET\Egységes rendelet\2022.08.27-től\"/>
    </mc:Choice>
  </mc:AlternateContent>
  <xr:revisionPtr revIDLastSave="0" documentId="8_{0E0D013E-27B4-4CD0-BF6C-2A5E6F6DBC0D}" xr6:coauthVersionLast="47" xr6:coauthVersionMax="47" xr10:uidLastSave="{00000000-0000-0000-0000-000000000000}"/>
  <bookViews>
    <workbookView xWindow="-108" yWindow="-108" windowWidth="23256" windowHeight="12576" tabRatio="571" xr2:uid="{00000000-000D-0000-FFFF-FFFF00000000}"/>
  </bookViews>
  <sheets>
    <sheet name="melléklet" sheetId="1" r:id="rId1"/>
  </sheets>
  <definedNames>
    <definedName name="_xlnm.Print_Area" localSheetId="0">melléklet!$A$1:$F$45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F38" i="1"/>
  <c r="E38" i="1"/>
  <c r="F36" i="1"/>
  <c r="E36" i="1"/>
  <c r="C17" i="1"/>
  <c r="F35" i="1"/>
  <c r="E35" i="1"/>
  <c r="D36" i="1"/>
  <c r="F33" i="1"/>
  <c r="E33" i="1"/>
  <c r="F32" i="1"/>
  <c r="E32" i="1"/>
  <c r="D42" i="1"/>
  <c r="D41" i="1"/>
  <c r="D38" i="1"/>
  <c r="D35" i="1"/>
  <c r="D33" i="1"/>
  <c r="D32" i="1"/>
  <c r="D31" i="1"/>
  <c r="C42" i="1"/>
  <c r="C41" i="1"/>
  <c r="C38" i="1"/>
  <c r="C35" i="1"/>
  <c r="C32" i="1"/>
  <c r="C28" i="1"/>
  <c r="C22" i="1"/>
  <c r="C19" i="1"/>
  <c r="C18" i="1"/>
  <c r="E37" i="1" s="1"/>
  <c r="C27" i="1"/>
  <c r="C25" i="1"/>
  <c r="C24" i="1"/>
  <c r="C16" i="1"/>
  <c r="C14" i="1"/>
  <c r="C12" i="1"/>
  <c r="C21" i="1" l="1"/>
  <c r="C13" i="1"/>
  <c r="B6" i="1" l="1"/>
  <c r="D6" i="1"/>
</calcChain>
</file>

<file path=xl/sharedStrings.xml><?xml version="1.0" encoding="utf-8"?>
<sst xmlns="http://schemas.openxmlformats.org/spreadsheetml/2006/main" count="82" uniqueCount="62">
  <si>
    <t>Összesen</t>
  </si>
  <si>
    <t>Kimutatás a több éves kihatással  járó kötelezettségekről</t>
  </si>
  <si>
    <t>Szerződő partner</t>
  </si>
  <si>
    <t>Tárgy</t>
  </si>
  <si>
    <t>Érvényesség</t>
  </si>
  <si>
    <t xml:space="preserve"> Ft-ban</t>
  </si>
  <si>
    <t>Hitel megnevezése</t>
  </si>
  <si>
    <t xml:space="preserve">Megbízási szerződés                                                               </t>
  </si>
  <si>
    <t xml:space="preserve">Dr. Tóta Ügyvédi Iroda                                        </t>
  </si>
  <si>
    <t>Megbízási szerződés (főépítészi feladatok ellátása)</t>
  </si>
  <si>
    <t>Keretszerződés</t>
  </si>
  <si>
    <t xml:space="preserve">Morrow Medical Zrt. </t>
  </si>
  <si>
    <t xml:space="preserve">Szolgáltatási Szerződés: 
Központi orvosi ügyelet ellátásának biztosítása </t>
  </si>
  <si>
    <t xml:space="preserve">Bálinternet Informatikai és 
Műszaki Kft.                            </t>
  </si>
  <si>
    <t>Abokom Közhasznú 
Nonprofit Kft.</t>
  </si>
  <si>
    <t>2019.01.08.-határozatlan</t>
  </si>
  <si>
    <t>Innoven Közétkeztetési Kft.</t>
  </si>
  <si>
    <t>Gyermekétkeztetés</t>
  </si>
  <si>
    <t>Épülettechnika Kft</t>
  </si>
  <si>
    <t>2010.01.29.-határozatlan</t>
  </si>
  <si>
    <t xml:space="preserve"> Abony Városi Önkormányzata által kötött szerződések</t>
  </si>
  <si>
    <t>Abonyi Református Egyházközség</t>
  </si>
  <si>
    <t>temetővel kapcsolatos díjak</t>
  </si>
  <si>
    <t>2018.05.15.-határozatlan</t>
  </si>
  <si>
    <t xml:space="preserve">Allianz Hungária Zrt. </t>
  </si>
  <si>
    <t xml:space="preserve">Daköv Kft. </t>
  </si>
  <si>
    <t>Megállapodás az abonyi 3307 hrsz-ú ingatlan hasznosításáról (szolgáltatási díj)</t>
  </si>
  <si>
    <t>Szerződés - tűz és elemi kár biztosítás</t>
  </si>
  <si>
    <t>informatikai rendszerek terméktámogatása support tevékenység</t>
  </si>
  <si>
    <t>Bruttó összeg ( Ft-ban)</t>
  </si>
  <si>
    <t>határozatlan</t>
  </si>
  <si>
    <t>Abony, Kálvin u. 10. Sívó Kúria SHV 200 emelő szolgáltalási átalánydíj</t>
  </si>
  <si>
    <t>44-1979 sz. felvonó szolgáltatási átalánydíj</t>
  </si>
  <si>
    <t>2015.04.01.-határozatlan</t>
  </si>
  <si>
    <t>Megjegyzés</t>
  </si>
  <si>
    <t>Marsalné Kovács Judit                        egyéni vállalkozó</t>
  </si>
  <si>
    <t>2021.01.01-től határozatlan</t>
  </si>
  <si>
    <t>2020.12.31-2023.12.31</t>
  </si>
  <si>
    <t>GMB Holding Pénzügyi Szolgáltató Kft.</t>
  </si>
  <si>
    <t>könyvvizsgálati feladatok ellátása</t>
  </si>
  <si>
    <t>2021.06.01-2025.03.31.</t>
  </si>
  <si>
    <t>Globomax Zrt.</t>
  </si>
  <si>
    <t>MikroApp üzemeltetés, karbantartás</t>
  </si>
  <si>
    <t>2020.01.01-2022.12.31.</t>
  </si>
  <si>
    <t>GLX Média Szolg. Kft.</t>
  </si>
  <si>
    <t>Önk-i TV Média szolgáltatási szerződés, médiaszerver szolg. Díj</t>
  </si>
  <si>
    <t>NHSZ Szolnok Kft.</t>
  </si>
  <si>
    <t>illegális hulladékkezelés</t>
  </si>
  <si>
    <t>Hitelek törlesztése        2022. év Terv                                                        adatok Ft-ban</t>
  </si>
  <si>
    <t>2021.09.01-2022.12.31.</t>
  </si>
  <si>
    <t>Miabonyunk SAFE Kft.</t>
  </si>
  <si>
    <t>kommunikációs feladatok, városmarketing</t>
  </si>
  <si>
    <t>2021.03.01-határozatlan</t>
  </si>
  <si>
    <t>Dr. Gorszky Kft.</t>
  </si>
  <si>
    <t>foglalkoztatási-egészségügyi díj</t>
  </si>
  <si>
    <t>2015.06.07.-határozatlan</t>
  </si>
  <si>
    <t>2019.év</t>
  </si>
  <si>
    <t>2020.év</t>
  </si>
  <si>
    <t>2021.év</t>
  </si>
  <si>
    <t>2022.év</t>
  </si>
  <si>
    <t>2023.év</t>
  </si>
  <si>
    <t xml:space="preserve"> 14. melléklet a  3/2022. (II.16.)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</si>
</sst>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,##0;[Red]#,##0"/>
    <numFmt numFmtId="166" formatCode="#,##0\ &quot;Ft&quot;"/>
    <numFmt numFmtId="167" formatCode="_-* #,##0\ &quot;Ft&quot;_-;\-* #,##0\ &quot;Ft&quot;_-;_-* &quot;-&quot;??\ &quot;Ft&quot;_-;_-@_-"/>
    <numFmt numFmtId="168" formatCode="yyyy/mm/dd;@"/>
    <numFmt numFmtId="169" formatCode="#,##0\ _F_t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1" xfId="0" applyFont="1" applyBorder="1"/>
    <xf numFmtId="0" fontId="5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/>
    <xf numFmtId="165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69" fontId="10" fillId="0" borderId="16" xfId="1" applyNumberFormat="1" applyFont="1" applyBorder="1" applyAlignment="1">
      <alignment horizontal="center" vertical="center" wrapText="1"/>
    </xf>
    <xf numFmtId="169" fontId="10" fillId="0" borderId="2" xfId="1" applyNumberFormat="1" applyFont="1" applyBorder="1" applyAlignment="1">
      <alignment horizontal="center" vertical="center" wrapText="1"/>
    </xf>
    <xf numFmtId="169" fontId="10" fillId="0" borderId="3" xfId="1" applyNumberFormat="1" applyFont="1" applyBorder="1" applyAlignment="1">
      <alignment horizontal="center"/>
    </xf>
    <xf numFmtId="169" fontId="10" fillId="0" borderId="2" xfId="1" applyNumberFormat="1" applyFont="1" applyBorder="1" applyAlignment="1">
      <alignment horizontal="center"/>
    </xf>
    <xf numFmtId="0" fontId="3" fillId="0" borderId="17" xfId="0" applyFont="1" applyBorder="1"/>
    <xf numFmtId="3" fontId="3" fillId="0" borderId="19" xfId="0" applyNumberFormat="1" applyFont="1" applyBorder="1" applyAlignment="1"/>
    <xf numFmtId="3" fontId="4" fillId="0" borderId="18" xfId="0" applyNumberFormat="1" applyFont="1" applyBorder="1" applyAlignment="1"/>
    <xf numFmtId="0" fontId="9" fillId="0" borderId="2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9" fontId="10" fillId="0" borderId="16" xfId="1" applyNumberFormat="1" applyFont="1" applyBorder="1" applyAlignment="1">
      <alignment horizontal="center" vertical="center"/>
    </xf>
    <xf numFmtId="169" fontId="10" fillId="0" borderId="9" xfId="1" applyNumberFormat="1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center"/>
    </xf>
    <xf numFmtId="169" fontId="10" fillId="0" borderId="2" xfId="0" applyNumberFormat="1" applyFont="1" applyBorder="1" applyAlignment="1">
      <alignment horizontal="center" vertical="center" wrapText="1"/>
    </xf>
    <xf numFmtId="169" fontId="10" fillId="0" borderId="6" xfId="0" applyNumberFormat="1" applyFont="1" applyBorder="1" applyAlignment="1">
      <alignment horizontal="center" vertical="center" wrapText="1"/>
    </xf>
    <xf numFmtId="169" fontId="10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4" xfId="0" applyFont="1" applyBorder="1" applyAlignment="1">
      <alignment wrapText="1"/>
    </xf>
    <xf numFmtId="167" fontId="9" fillId="0" borderId="2" xfId="1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167" fontId="9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167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4" fontId="9" fillId="0" borderId="2" xfId="0" applyNumberFormat="1" applyFont="1" applyBorder="1"/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67" fontId="9" fillId="0" borderId="2" xfId="0" applyNumberFormat="1" applyFont="1" applyBorder="1" applyAlignment="1">
      <alignment vertical="center"/>
    </xf>
    <xf numFmtId="168" fontId="0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167" fontId="9" fillId="0" borderId="2" xfId="0" applyNumberFormat="1" applyFont="1" applyBorder="1"/>
    <xf numFmtId="168" fontId="0" fillId="0" borderId="2" xfId="0" applyNumberFormat="1" applyFont="1" applyBorder="1" applyAlignment="1">
      <alignment horizontal="left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169" fontId="0" fillId="0" borderId="6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/>
    <xf numFmtId="169" fontId="11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69" fontId="10" fillId="0" borderId="3" xfId="1" applyNumberFormat="1" applyFont="1" applyBorder="1" applyAlignment="1">
      <alignment horizontal="center" vertical="center" wrapText="1"/>
    </xf>
    <xf numFmtId="169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zoomScaleNormal="100" zoomScaleSheetLayoutView="80" workbookViewId="0">
      <selection activeCell="D1" sqref="D1:F1"/>
    </sheetView>
  </sheetViews>
  <sheetFormatPr defaultRowHeight="13.2" x14ac:dyDescent="0.25"/>
  <cols>
    <col min="1" max="1" width="33.44140625" customWidth="1"/>
    <col min="2" max="2" width="22.109375" customWidth="1"/>
    <col min="3" max="3" width="25.33203125" bestFit="1" customWidth="1"/>
    <col min="4" max="4" width="23.5546875" customWidth="1"/>
    <col min="5" max="5" width="21.33203125" customWidth="1"/>
    <col min="6" max="6" width="25.33203125" bestFit="1" customWidth="1"/>
    <col min="7" max="8" width="13" customWidth="1"/>
  </cols>
  <sheetData>
    <row r="1" spans="1:20" ht="13.8" x14ac:dyDescent="0.25">
      <c r="A1" s="9" t="s">
        <v>20</v>
      </c>
      <c r="D1" s="78" t="s">
        <v>61</v>
      </c>
      <c r="E1" s="78"/>
      <c r="F1" s="78"/>
    </row>
    <row r="2" spans="1:20" ht="13.8" x14ac:dyDescent="0.25">
      <c r="A2" s="9"/>
      <c r="E2" s="12"/>
      <c r="F2" s="12"/>
    </row>
    <row r="3" spans="1:20" ht="21.75" customHeight="1" thickBot="1" x14ac:dyDescent="0.35">
      <c r="A3" s="79" t="s">
        <v>48</v>
      </c>
      <c r="B3" s="79"/>
      <c r="C3" s="79"/>
      <c r="D3" s="79"/>
    </row>
    <row r="4" spans="1:20" s="1" customFormat="1" ht="27.75" customHeight="1" x14ac:dyDescent="0.3">
      <c r="A4" s="14" t="s">
        <v>6</v>
      </c>
      <c r="B4" s="81">
        <v>2020</v>
      </c>
      <c r="C4" s="82"/>
      <c r="D4" s="21">
        <v>2021</v>
      </c>
      <c r="E4" s="28">
        <v>2022</v>
      </c>
      <c r="F4" s="2"/>
    </row>
    <row r="5" spans="1:20" ht="13.8" thickBot="1" x14ac:dyDescent="0.3">
      <c r="A5" s="11"/>
      <c r="B5" s="83">
        <v>0</v>
      </c>
      <c r="C5" s="84"/>
      <c r="D5" s="22">
        <v>0</v>
      </c>
      <c r="E5" s="30">
        <v>0</v>
      </c>
      <c r="F5" s="7"/>
    </row>
    <row r="6" spans="1:20" s="1" customFormat="1" ht="16.2" thickBot="1" x14ac:dyDescent="0.35">
      <c r="A6" s="3" t="s">
        <v>0</v>
      </c>
      <c r="B6" s="85">
        <f>SUM(B5:B5)</f>
        <v>0</v>
      </c>
      <c r="C6" s="86"/>
      <c r="D6" s="23">
        <f>SUM(D5:D5)</f>
        <v>0</v>
      </c>
      <c r="E6" s="29">
        <v>0</v>
      </c>
      <c r="F6" s="2"/>
    </row>
    <row r="9" spans="1:20" ht="15.6" x14ac:dyDescent="0.3">
      <c r="A9" s="80" t="s">
        <v>1</v>
      </c>
      <c r="B9" s="80"/>
      <c r="C9" s="80"/>
      <c r="D9" s="80"/>
      <c r="E9" s="80"/>
    </row>
    <row r="10" spans="1:20" ht="16.2" thickBot="1" x14ac:dyDescent="0.35">
      <c r="A10" s="4"/>
      <c r="B10" s="4"/>
      <c r="C10" s="4"/>
      <c r="D10" s="4"/>
    </row>
    <row r="11" spans="1:20" s="19" customFormat="1" ht="21" customHeight="1" x14ac:dyDescent="0.25">
      <c r="A11" s="32" t="s">
        <v>2</v>
      </c>
      <c r="B11" s="33" t="s">
        <v>3</v>
      </c>
      <c r="C11" s="33" t="s">
        <v>29</v>
      </c>
      <c r="D11" s="33" t="s">
        <v>4</v>
      </c>
      <c r="E11" s="33" t="s">
        <v>34</v>
      </c>
      <c r="F11" s="34"/>
    </row>
    <row r="12" spans="1:20" s="18" customFormat="1" ht="39.6" x14ac:dyDescent="0.25">
      <c r="A12" s="47" t="s">
        <v>13</v>
      </c>
      <c r="B12" s="31" t="s">
        <v>28</v>
      </c>
      <c r="C12" s="48">
        <f>66972*12</f>
        <v>803664</v>
      </c>
      <c r="D12" s="17" t="s">
        <v>30</v>
      </c>
      <c r="E12" s="17"/>
      <c r="F12" s="20"/>
    </row>
    <row r="13" spans="1:20" s="19" customFormat="1" x14ac:dyDescent="0.25">
      <c r="A13" s="47" t="s">
        <v>8</v>
      </c>
      <c r="B13" s="17" t="s">
        <v>7</v>
      </c>
      <c r="C13" s="48">
        <f>381000*12</f>
        <v>4572000</v>
      </c>
      <c r="D13" s="17" t="s">
        <v>15</v>
      </c>
      <c r="E13" s="15"/>
      <c r="F13" s="49"/>
    </row>
    <row r="14" spans="1:20" s="7" customFormat="1" ht="39.6" x14ac:dyDescent="0.25">
      <c r="A14" s="47" t="s">
        <v>35</v>
      </c>
      <c r="B14" s="31" t="s">
        <v>9</v>
      </c>
      <c r="C14" s="50">
        <f>300000*12</f>
        <v>3600000</v>
      </c>
      <c r="D14" s="17" t="s">
        <v>36</v>
      </c>
      <c r="E14" s="16"/>
      <c r="F14" s="51"/>
      <c r="R14" s="13"/>
      <c r="S14" s="13"/>
      <c r="T14" s="13"/>
    </row>
    <row r="15" spans="1:20" s="7" customFormat="1" ht="26.4" x14ac:dyDescent="0.25">
      <c r="A15" s="47" t="s">
        <v>14</v>
      </c>
      <c r="B15" s="59" t="s">
        <v>10</v>
      </c>
      <c r="C15" s="50">
        <v>137430000</v>
      </c>
      <c r="D15" s="17"/>
      <c r="E15" s="16"/>
      <c r="F15" s="51"/>
      <c r="R15" s="13"/>
      <c r="S15" s="13"/>
      <c r="T15" s="13"/>
    </row>
    <row r="16" spans="1:20" s="18" customFormat="1" ht="39.6" x14ac:dyDescent="0.25">
      <c r="A16" s="75" t="s">
        <v>11</v>
      </c>
      <c r="B16" s="31" t="s">
        <v>12</v>
      </c>
      <c r="C16" s="52">
        <f>2748000*12</f>
        <v>32976000</v>
      </c>
      <c r="D16" s="73" t="s">
        <v>37</v>
      </c>
      <c r="E16" s="17"/>
      <c r="F16" s="20"/>
    </row>
    <row r="17" spans="1:6" s="18" customFormat="1" ht="28.5" customHeight="1" x14ac:dyDescent="0.25">
      <c r="A17" s="47" t="s">
        <v>38</v>
      </c>
      <c r="B17" s="31" t="s">
        <v>39</v>
      </c>
      <c r="C17" s="53">
        <f>317500*12</f>
        <v>3810000</v>
      </c>
      <c r="D17" s="74" t="s">
        <v>40</v>
      </c>
      <c r="E17" s="31"/>
      <c r="F17" s="20"/>
    </row>
    <row r="18" spans="1:6" s="18" customFormat="1" ht="26.4" x14ac:dyDescent="0.25">
      <c r="A18" s="75" t="s">
        <v>18</v>
      </c>
      <c r="B18" s="31" t="s">
        <v>32</v>
      </c>
      <c r="C18" s="53">
        <f>23190*12+25400+25400+5000+7620</f>
        <v>341700</v>
      </c>
      <c r="D18" s="74" t="s">
        <v>19</v>
      </c>
      <c r="E18" s="17"/>
      <c r="F18" s="20"/>
    </row>
    <row r="19" spans="1:6" s="18" customFormat="1" ht="39.6" x14ac:dyDescent="0.25">
      <c r="A19" s="75" t="s">
        <v>18</v>
      </c>
      <c r="B19" s="31" t="s">
        <v>31</v>
      </c>
      <c r="C19" s="53">
        <f>15723*12+25400+7620</f>
        <v>221696</v>
      </c>
      <c r="D19" s="74" t="s">
        <v>30</v>
      </c>
      <c r="E19" s="17"/>
      <c r="F19" s="20"/>
    </row>
    <row r="20" spans="1:6" s="18" customFormat="1" ht="26.4" x14ac:dyDescent="0.25">
      <c r="A20" s="75" t="s">
        <v>21</v>
      </c>
      <c r="B20" s="31" t="s">
        <v>22</v>
      </c>
      <c r="C20" s="53"/>
      <c r="D20" s="74" t="s">
        <v>23</v>
      </c>
      <c r="E20" s="17"/>
      <c r="F20" s="20"/>
    </row>
    <row r="21" spans="1:6" s="18" customFormat="1" ht="52.8" x14ac:dyDescent="0.25">
      <c r="A21" s="75" t="s">
        <v>25</v>
      </c>
      <c r="B21" s="31" t="s">
        <v>26</v>
      </c>
      <c r="C21" s="53">
        <f>127000*12</f>
        <v>1524000</v>
      </c>
      <c r="D21" s="54"/>
      <c r="E21" s="17"/>
      <c r="F21" s="20"/>
    </row>
    <row r="22" spans="1:6" s="18" customFormat="1" ht="26.4" x14ac:dyDescent="0.25">
      <c r="A22" s="75" t="s">
        <v>24</v>
      </c>
      <c r="B22" s="31" t="s">
        <v>27</v>
      </c>
      <c r="C22" s="53">
        <f>1144649*4</f>
        <v>4578596</v>
      </c>
      <c r="D22" s="74" t="s">
        <v>33</v>
      </c>
      <c r="E22" s="17"/>
      <c r="F22" s="20"/>
    </row>
    <row r="23" spans="1:6" s="18" customFormat="1" x14ac:dyDescent="0.25">
      <c r="A23" s="55" t="s">
        <v>16</v>
      </c>
      <c r="B23" s="56" t="s">
        <v>17</v>
      </c>
      <c r="C23" s="57">
        <v>195980514</v>
      </c>
      <c r="D23" s="58" t="s">
        <v>49</v>
      </c>
      <c r="E23" s="59"/>
      <c r="F23" s="20"/>
    </row>
    <row r="24" spans="1:6" s="18" customFormat="1" ht="26.4" x14ac:dyDescent="0.25">
      <c r="A24" s="55" t="s">
        <v>41</v>
      </c>
      <c r="B24" s="56" t="s">
        <v>42</v>
      </c>
      <c r="C24" s="60">
        <f>200025*4</f>
        <v>800100</v>
      </c>
      <c r="D24" s="58" t="s">
        <v>43</v>
      </c>
      <c r="E24" s="31"/>
      <c r="F24" s="20"/>
    </row>
    <row r="25" spans="1:6" s="18" customFormat="1" ht="39.6" x14ac:dyDescent="0.25">
      <c r="A25" s="55" t="s">
        <v>44</v>
      </c>
      <c r="B25" s="56" t="s">
        <v>45</v>
      </c>
      <c r="C25" s="57">
        <f>171450*4</f>
        <v>685800</v>
      </c>
      <c r="D25" s="58" t="s">
        <v>43</v>
      </c>
      <c r="E25" s="31"/>
      <c r="F25" s="20"/>
    </row>
    <row r="26" spans="1:6" s="18" customFormat="1" ht="26.4" x14ac:dyDescent="0.25">
      <c r="A26" s="55" t="s">
        <v>53</v>
      </c>
      <c r="B26" s="56" t="s">
        <v>54</v>
      </c>
      <c r="C26" s="57">
        <v>519751</v>
      </c>
      <c r="D26" s="58" t="s">
        <v>55</v>
      </c>
      <c r="E26" s="31"/>
      <c r="F26" s="20"/>
    </row>
    <row r="27" spans="1:6" s="18" customFormat="1" x14ac:dyDescent="0.25">
      <c r="A27" s="55" t="s">
        <v>46</v>
      </c>
      <c r="B27" s="56" t="s">
        <v>47</v>
      </c>
      <c r="C27" s="60">
        <f>292100*12</f>
        <v>3505200</v>
      </c>
      <c r="D27" s="61" t="s">
        <v>30</v>
      </c>
      <c r="E27" s="31"/>
      <c r="F27" s="20"/>
    </row>
    <row r="28" spans="1:6" ht="27" thickBot="1" x14ac:dyDescent="0.3">
      <c r="A28" s="62" t="s">
        <v>50</v>
      </c>
      <c r="B28" s="63" t="s">
        <v>51</v>
      </c>
      <c r="C28" s="64">
        <f>250000*12</f>
        <v>3000000</v>
      </c>
      <c r="D28" s="65" t="s">
        <v>52</v>
      </c>
      <c r="E28" s="66"/>
      <c r="F28" s="67"/>
    </row>
    <row r="29" spans="1:6" ht="13.8" thickBot="1" x14ac:dyDescent="0.3">
      <c r="A29" s="68"/>
      <c r="B29" s="69"/>
      <c r="C29" s="68"/>
      <c r="D29" s="70"/>
      <c r="E29" s="10" t="s">
        <v>5</v>
      </c>
      <c r="F29" s="71"/>
    </row>
    <row r="30" spans="1:6" ht="39.75" customHeight="1" thickBot="1" x14ac:dyDescent="0.3">
      <c r="A30" s="38" t="s">
        <v>2</v>
      </c>
      <c r="B30" s="35" t="s">
        <v>56</v>
      </c>
      <c r="C30" s="36" t="s">
        <v>57</v>
      </c>
      <c r="D30" s="36" t="s">
        <v>58</v>
      </c>
      <c r="E30" s="37" t="s">
        <v>59</v>
      </c>
      <c r="F30" s="37" t="s">
        <v>60</v>
      </c>
    </row>
    <row r="31" spans="1:6" ht="26.4" x14ac:dyDescent="0.25">
      <c r="A31" s="46" t="s">
        <v>13</v>
      </c>
      <c r="B31" s="24">
        <v>1280160</v>
      </c>
      <c r="C31" s="24">
        <v>1247232</v>
      </c>
      <c r="D31" s="39">
        <f>66972*12+41910*12</f>
        <v>1306584</v>
      </c>
      <c r="E31" s="39">
        <v>803664</v>
      </c>
      <c r="F31" s="40">
        <v>803664</v>
      </c>
    </row>
    <row r="32" spans="1:6" ht="15" x14ac:dyDescent="0.25">
      <c r="A32" s="47" t="s">
        <v>8</v>
      </c>
      <c r="B32" s="25">
        <v>4572000</v>
      </c>
      <c r="C32" s="25">
        <f>381000*12</f>
        <v>4572000</v>
      </c>
      <c r="D32" s="25">
        <f>381000*12</f>
        <v>4572000</v>
      </c>
      <c r="E32" s="25">
        <f>381000*12</f>
        <v>4572000</v>
      </c>
      <c r="F32" s="76">
        <f>381000*12</f>
        <v>4572000</v>
      </c>
    </row>
    <row r="33" spans="1:6" ht="26.4" x14ac:dyDescent="0.25">
      <c r="A33" s="47" t="s">
        <v>35</v>
      </c>
      <c r="B33" s="27"/>
      <c r="C33" s="27"/>
      <c r="D33" s="27">
        <f>300000*12</f>
        <v>3600000</v>
      </c>
      <c r="E33" s="27">
        <f>300000*12</f>
        <v>3600000</v>
      </c>
      <c r="F33" s="26">
        <f>300000*12</f>
        <v>3600000</v>
      </c>
    </row>
    <row r="34" spans="1:6" ht="26.4" x14ac:dyDescent="0.25">
      <c r="A34" s="47" t="s">
        <v>14</v>
      </c>
      <c r="B34" s="27">
        <v>153949000</v>
      </c>
      <c r="C34" s="27">
        <v>130566000</v>
      </c>
      <c r="D34" s="27">
        <v>114526000</v>
      </c>
      <c r="E34" s="27">
        <v>137430000</v>
      </c>
      <c r="F34" s="26">
        <v>144301500</v>
      </c>
    </row>
    <row r="35" spans="1:6" ht="17.25" customHeight="1" x14ac:dyDescent="0.25">
      <c r="A35" s="47" t="s">
        <v>11</v>
      </c>
      <c r="B35" s="25">
        <v>19188000</v>
      </c>
      <c r="C35" s="25">
        <f>2489000*12</f>
        <v>29868000</v>
      </c>
      <c r="D35" s="27">
        <f>2748000*12</f>
        <v>32976000</v>
      </c>
      <c r="E35" s="27">
        <f>2748000*12</f>
        <v>32976000</v>
      </c>
      <c r="F35" s="26">
        <f>2748000*12</f>
        <v>32976000</v>
      </c>
    </row>
    <row r="36" spans="1:6" ht="15" x14ac:dyDescent="0.25">
      <c r="A36" s="47" t="s">
        <v>38</v>
      </c>
      <c r="B36" s="27"/>
      <c r="C36" s="27"/>
      <c r="D36" s="27">
        <f>317500*7</f>
        <v>2222500</v>
      </c>
      <c r="E36" s="27">
        <f>317500*12</f>
        <v>3810000</v>
      </c>
      <c r="F36" s="26">
        <f>317500*12</f>
        <v>3810000</v>
      </c>
    </row>
    <row r="37" spans="1:6" ht="15" x14ac:dyDescent="0.25">
      <c r="A37" s="47" t="s">
        <v>18</v>
      </c>
      <c r="B37" s="27">
        <v>491332</v>
      </c>
      <c r="C37" s="27">
        <v>497409</v>
      </c>
      <c r="D37" s="27">
        <v>549780</v>
      </c>
      <c r="E37" s="27">
        <f>C18+C19</f>
        <v>563396</v>
      </c>
      <c r="F37" s="26">
        <v>577405</v>
      </c>
    </row>
    <row r="38" spans="1:6" ht="15" x14ac:dyDescent="0.25">
      <c r="A38" s="47" t="s">
        <v>25</v>
      </c>
      <c r="B38" s="27">
        <v>1524000</v>
      </c>
      <c r="C38" s="27">
        <f>127000*12</f>
        <v>1524000</v>
      </c>
      <c r="D38" s="27">
        <f>127000*12</f>
        <v>1524000</v>
      </c>
      <c r="E38" s="27">
        <f>127000*12</f>
        <v>1524000</v>
      </c>
      <c r="F38" s="26">
        <f>127000*12</f>
        <v>1524000</v>
      </c>
    </row>
    <row r="39" spans="1:6" ht="15" x14ac:dyDescent="0.25">
      <c r="A39" s="47" t="s">
        <v>24</v>
      </c>
      <c r="B39" s="72">
        <v>4530512</v>
      </c>
      <c r="C39" s="27">
        <v>3429666</v>
      </c>
      <c r="D39" s="27">
        <v>4572888</v>
      </c>
      <c r="E39" s="27">
        <v>4578596</v>
      </c>
      <c r="F39" s="26">
        <v>4583870</v>
      </c>
    </row>
    <row r="40" spans="1:6" ht="15" x14ac:dyDescent="0.25">
      <c r="A40" s="55" t="s">
        <v>16</v>
      </c>
      <c r="B40" s="41">
        <v>210226653</v>
      </c>
      <c r="C40" s="41">
        <v>166696209</v>
      </c>
      <c r="D40" s="41">
        <v>186648109</v>
      </c>
      <c r="E40" s="41">
        <v>195980514</v>
      </c>
      <c r="F40" s="42">
        <v>205779540</v>
      </c>
    </row>
    <row r="41" spans="1:6" ht="15" x14ac:dyDescent="0.25">
      <c r="A41" s="55" t="s">
        <v>41</v>
      </c>
      <c r="B41" s="41"/>
      <c r="C41" s="41">
        <f>200025*4</f>
        <v>800100</v>
      </c>
      <c r="D41" s="41">
        <f>200025*4</f>
        <v>800100</v>
      </c>
      <c r="E41" s="41">
        <f>200025*4</f>
        <v>800100</v>
      </c>
      <c r="F41" s="42"/>
    </row>
    <row r="42" spans="1:6" ht="15" x14ac:dyDescent="0.25">
      <c r="A42" s="55" t="s">
        <v>44</v>
      </c>
      <c r="B42" s="41"/>
      <c r="C42" s="41">
        <f>171450*4</f>
        <v>685800</v>
      </c>
      <c r="D42" s="41">
        <f>171450*4</f>
        <v>685800</v>
      </c>
      <c r="E42" s="41">
        <f>171450*4</f>
        <v>685800</v>
      </c>
      <c r="F42" s="42"/>
    </row>
    <row r="43" spans="1:6" ht="15" x14ac:dyDescent="0.25">
      <c r="A43" s="55" t="s">
        <v>53</v>
      </c>
      <c r="B43" s="41">
        <v>519751</v>
      </c>
      <c r="C43" s="41">
        <v>519751</v>
      </c>
      <c r="D43" s="41">
        <v>519751</v>
      </c>
      <c r="E43" s="41">
        <v>519751</v>
      </c>
      <c r="F43" s="42">
        <v>519751</v>
      </c>
    </row>
    <row r="44" spans="1:6" ht="15" x14ac:dyDescent="0.25">
      <c r="A44" s="55" t="s">
        <v>46</v>
      </c>
      <c r="B44" s="43">
        <v>3505200</v>
      </c>
      <c r="C44" s="43">
        <v>3505200</v>
      </c>
      <c r="D44" s="43">
        <v>3505200</v>
      </c>
      <c r="E44" s="43">
        <v>3505200</v>
      </c>
      <c r="F44" s="77">
        <v>3505200</v>
      </c>
    </row>
    <row r="45" spans="1:6" ht="15.6" thickBot="1" x14ac:dyDescent="0.3">
      <c r="A45" s="62" t="s">
        <v>50</v>
      </c>
      <c r="B45" s="44"/>
      <c r="C45" s="44"/>
      <c r="D45" s="44">
        <v>2500000</v>
      </c>
      <c r="E45" s="44">
        <v>3000000</v>
      </c>
      <c r="F45" s="45">
        <v>3000000</v>
      </c>
    </row>
    <row r="46" spans="1:6" x14ac:dyDescent="0.25">
      <c r="B46" s="5"/>
      <c r="C46" s="8"/>
      <c r="D46" s="7"/>
      <c r="E46" s="7"/>
    </row>
    <row r="47" spans="1:6" x14ac:dyDescent="0.25">
      <c r="B47" s="7"/>
      <c r="C47" s="7"/>
      <c r="D47" s="7"/>
      <c r="E47" s="7"/>
    </row>
    <row r="48" spans="1:6" x14ac:dyDescent="0.25">
      <c r="B48" s="7"/>
      <c r="C48" s="7"/>
      <c r="D48" s="7"/>
      <c r="E48" s="7"/>
    </row>
    <row r="49" spans="2:5" x14ac:dyDescent="0.25">
      <c r="B49" s="7"/>
      <c r="C49" s="7"/>
      <c r="D49" s="7"/>
      <c r="E49" s="7"/>
    </row>
    <row r="50" spans="2:5" x14ac:dyDescent="0.25">
      <c r="B50" s="6"/>
      <c r="C50" s="6"/>
      <c r="D50" s="6"/>
      <c r="E50" s="6"/>
    </row>
    <row r="51" spans="2:5" x14ac:dyDescent="0.25">
      <c r="B51" s="7"/>
      <c r="C51" s="7"/>
      <c r="D51" s="7"/>
      <c r="E51" s="7"/>
    </row>
    <row r="52" spans="2:5" x14ac:dyDescent="0.25">
      <c r="B52" s="5"/>
      <c r="C52" s="5"/>
      <c r="D52" s="5"/>
      <c r="E52" s="5"/>
    </row>
    <row r="53" spans="2:5" x14ac:dyDescent="0.25">
      <c r="B53" s="5"/>
      <c r="C53" s="5"/>
      <c r="D53" s="5"/>
      <c r="E53" s="5"/>
    </row>
    <row r="54" spans="2:5" x14ac:dyDescent="0.25">
      <c r="B54" s="7"/>
      <c r="C54" s="7"/>
      <c r="D54" s="7"/>
      <c r="E54" s="7"/>
    </row>
    <row r="55" spans="2:5" x14ac:dyDescent="0.25">
      <c r="B55" s="7"/>
      <c r="C55" s="7"/>
      <c r="D55" s="7"/>
      <c r="E55" s="7"/>
    </row>
    <row r="56" spans="2:5" x14ac:dyDescent="0.25">
      <c r="B56" s="7"/>
      <c r="C56" s="7"/>
      <c r="D56" s="7"/>
      <c r="E56" s="7"/>
    </row>
    <row r="57" spans="2:5" x14ac:dyDescent="0.25">
      <c r="B57" s="7"/>
      <c r="C57" s="7"/>
      <c r="D57" s="7"/>
      <c r="E57" s="7"/>
    </row>
    <row r="58" spans="2:5" x14ac:dyDescent="0.25">
      <c r="B58" s="6"/>
      <c r="C58" s="6"/>
      <c r="D58" s="6"/>
      <c r="E58" s="7"/>
    </row>
    <row r="59" spans="2:5" x14ac:dyDescent="0.25">
      <c r="B59" s="7"/>
      <c r="C59" s="7"/>
      <c r="D59" s="7"/>
      <c r="E59" s="7"/>
    </row>
    <row r="60" spans="2:5" x14ac:dyDescent="0.25">
      <c r="B60" s="5"/>
      <c r="C60" s="5"/>
      <c r="D60" s="5"/>
      <c r="E60" s="7"/>
    </row>
    <row r="61" spans="2:5" x14ac:dyDescent="0.25">
      <c r="B61" s="5"/>
      <c r="C61" s="5"/>
      <c r="D61" s="5"/>
      <c r="E61" s="7"/>
    </row>
    <row r="62" spans="2:5" x14ac:dyDescent="0.25">
      <c r="B62" s="7"/>
      <c r="C62" s="7"/>
      <c r="D62" s="7"/>
      <c r="E62" s="7"/>
    </row>
    <row r="63" spans="2:5" x14ac:dyDescent="0.25">
      <c r="B63" s="7"/>
      <c r="C63" s="7"/>
      <c r="D63" s="7"/>
      <c r="E63" s="7"/>
    </row>
    <row r="64" spans="2:5" x14ac:dyDescent="0.25">
      <c r="B64" s="7"/>
      <c r="C64" s="7"/>
      <c r="D64" s="7"/>
      <c r="E64" s="7"/>
    </row>
  </sheetData>
  <mergeCells count="6">
    <mergeCell ref="D1:F1"/>
    <mergeCell ref="A3:D3"/>
    <mergeCell ref="A9:E9"/>
    <mergeCell ref="B4:C4"/>
    <mergeCell ref="B5:C5"/>
    <mergeCell ref="B6:C6"/>
  </mergeCells>
  <phoneticPr fontId="0" type="noConversion"/>
  <printOptions horizontalCentered="1"/>
  <pageMargins left="0" right="0" top="0.57999999999999996" bottom="0" header="0.36" footer="0"/>
  <pageSetup paperSize="9" scale="67" orientation="portrait" r:id="rId1"/>
  <headerFooter alignWithMargins="0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melléklet</vt:lpstr>
      <vt:lpstr>melléklet!Nyomtatási_terület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aljegy</cp:lastModifiedBy>
  <cp:lastPrinted>2021-02-03T09:21:50Z</cp:lastPrinted>
  <dcterms:created xsi:type="dcterms:W3CDTF">2008-08-06T09:24:52Z</dcterms:created>
  <dcterms:modified xsi:type="dcterms:W3CDTF">2022-11-13T13:55:01Z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-362722618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